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mc:AlternateContent xmlns:mc="http://schemas.openxmlformats.org/markup-compatibility/2006">
    <mc:Choice Requires="x15">
      <x15ac:absPath xmlns:x15ac="http://schemas.microsoft.com/office/spreadsheetml/2010/11/ac" url="K:\300\330\335\04_VÝZVY, HMG, HK_21_27\1. HMG 2021-2027\HMG 2023\230112_2-verze HMG23_21-27\"/>
    </mc:Choice>
  </mc:AlternateContent>
  <xr:revisionPtr revIDLastSave="0" documentId="13_ncr:1_{9CADA26A-8C16-43E6-A59B-3DAAA46AEAFC}"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Zdůvodnění!$B$3:$E$24</definedName>
    <definedName name="_xlnm.Print_Area" localSheetId="0">Harmonogram2023!$A$1:$U$41</definedName>
    <definedName name="Print_Titles" localSheetId="0">Harmonogram2023!$3:$5</definedName>
  </definedNames>
  <calcPr calcId="191029"/>
</workbook>
</file>

<file path=xl/calcChain.xml><?xml version="1.0" encoding="utf-8"?>
<calcChain xmlns="http://schemas.openxmlformats.org/spreadsheetml/2006/main">
  <c r="Q21" i="1" l="1"/>
  <c r="S21" i="1" s="1"/>
  <c r="Q23" i="1" l="1"/>
  <c r="Q25" i="1" l="1"/>
  <c r="S25" i="1" s="1"/>
  <c r="Q24" i="1"/>
  <c r="S24" i="1" s="1"/>
  <c r="S23" i="1"/>
  <c r="Q19" i="1"/>
  <c r="S19" i="1" s="1"/>
  <c r="Q13" i="1"/>
  <c r="S13" i="1" s="1"/>
  <c r="Q12" i="1"/>
  <c r="S12" i="1" s="1"/>
  <c r="Q11" i="1"/>
  <c r="S11" i="1" s="1"/>
  <c r="Q7" i="1"/>
  <c r="S7" i="1" s="1"/>
  <c r="Q6" i="1"/>
  <c r="S6" i="1" s="1"/>
  <c r="Q14" i="1"/>
  <c r="S14" i="1" s="1"/>
  <c r="Q34" i="1" l="1"/>
  <c r="Q33" i="1" l="1"/>
  <c r="Q32" i="1"/>
  <c r="S32" i="1" s="1"/>
  <c r="Q31" i="1"/>
  <c r="S31" i="1" s="1"/>
  <c r="Q30" i="1"/>
  <c r="S30" i="1" s="1"/>
  <c r="Q29" i="1"/>
  <c r="S29" i="1" s="1"/>
  <c r="Q28" i="1"/>
  <c r="S28" i="1" s="1"/>
  <c r="Q27" i="1"/>
  <c r="S27" i="1" s="1"/>
  <c r="Q26" i="1"/>
  <c r="S26" i="1" s="1"/>
  <c r="Q22" i="1"/>
  <c r="S22" i="1" s="1"/>
  <c r="Q20" i="1"/>
  <c r="S20" i="1" s="1"/>
  <c r="Q18" i="1"/>
  <c r="S18" i="1" s="1"/>
  <c r="Q17" i="1"/>
  <c r="S17" i="1" s="1"/>
  <c r="Q16" i="1"/>
  <c r="S16" i="1" s="1"/>
  <c r="Q15" i="1"/>
  <c r="S15" i="1" s="1"/>
  <c r="Q10" i="1"/>
  <c r="S10" i="1" s="1"/>
  <c r="Q9" i="1"/>
  <c r="S9" i="1" s="1"/>
  <c r="Q8" i="1"/>
  <c r="S8" i="1" s="1"/>
  <c r="Q35" i="1" l="1"/>
  <c r="S35" i="1" s="1"/>
</calcChain>
</file>

<file path=xl/sharedStrings.xml><?xml version="1.0" encoding="utf-8"?>
<sst xmlns="http://schemas.openxmlformats.org/spreadsheetml/2006/main" count="445" uniqueCount="254">
  <si>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</si>
  <si>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</si>
  <si>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</si>
  <si>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</si>
  <si>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</si>
  <si>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</si>
  <si>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</si>
  <si>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</si>
  <si>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</si>
  <si>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</si>
  <si>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</si>
  <si>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</si>
  <si>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</si>
  <si>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</si>
  <si>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</si>
  <si>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</si>
  <si>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</si>
  <si>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</si>
  <si>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</si>
  <si>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</si>
  <si>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</si>
  <si>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</si>
  <si>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</si>
  <si>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</si>
  <si>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</si>
  <si>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</si>
  <si>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</si>
  <si>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</si>
  <si>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</si>
  <si>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</si>
  <si>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</si>
  <si>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</si>
  <si>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</si>
  <si>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</si>
  <si>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</si>
  <si>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</si>
  <si>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</si>
  <si>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</si>
  <si>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</si>
  <si>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</si>
  <si>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</si>
  <si>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</si>
  <si>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</si>
  <si>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</si>
  <si>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</si>
  <si>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</si>
  <si>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</si>
  <si>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</si>
  <si>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</si>
  <si>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</si>
  <si>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</si>
  <si>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</si>
  <si>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</si>
  <si>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</si>
  <si>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</si>
  <si>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</si>
  <si>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</si>
  <si>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</si>
  <si>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</si>
  <si>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</si>
  <si>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</si>
  <si>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</si>
  <si>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</si>
  <si>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</si>
  <si>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</si>
  <si>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</si>
  <si>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</si>
  <si>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</si>
  <si>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Opatření 1.2.1 a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</si>
  <si>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</si>
  <si>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005</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</si>
  <si>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</si>
  <si>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</si>
  <si>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</si>
  <si>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</si>
  <si>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</si>
  <si>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</si>
  <si>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</si>
  <si>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</si>
  <si>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</si>
  <si>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</si>
  <si>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</si>
  <si>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</si>
  <si>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018</t>
  </si>
  <si>
    <t>MŽP_18. výzva, SC 1.3, opatření 1.3.9, kolová</t>
  </si>
  <si>
    <t>1.3.9</t>
  </si>
  <si>
    <t>Investice do modernizace vzdělávacích environmentálních center zaměřených na změnu klimatu</t>
  </si>
  <si>
    <t>komplexní projekty modernizace vzdělávacích environmentálních center, v této výzvě nebudou podporovány projekty zaměřené pouze na pomůcky nebo vybavení.</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</si>
  <si>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</si>
  <si>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</si>
  <si>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</si>
  <si>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</si>
  <si>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</si>
  <si>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</si>
  <si>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</si>
  <si>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</si>
  <si>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</si>
  <si>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</si>
  <si>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</si>
  <si>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9.11.2022</t>
  </si>
  <si>
    <t>002</t>
  </si>
  <si>
    <r>
      <t>MŽP_2. výzva, SC 1.4, opatření 1.4.1 průběžná</t>
    </r>
    <r>
      <rPr>
        <strike/>
        <sz val="11"/>
        <rFont val="Calibri"/>
        <family val="2"/>
        <charset val="238"/>
        <scheme val="minor"/>
      </rPr>
      <t xml:space="preserve"> </t>
    </r>
  </si>
  <si>
    <t>1.4.1</t>
  </si>
  <si>
    <t xml:space="preserve">Výstavba čistíren odpadních vod; dobudování a výstavba kanalizací </t>
  </si>
  <si>
    <t>výstavba centrální  ČOV (popř. decentralizované ČOV) a výstavba/dostavba kanalizace  za účelem napojení nových obyvatel na kanalizaci, opatření je možné mezi sebou kombinovat</t>
  </si>
  <si>
    <t>15.08.2022</t>
  </si>
  <si>
    <t>Podpora přechodu na oběhové hospodářství účinně využívající zdroje</t>
  </si>
  <si>
    <t>004</t>
  </si>
  <si>
    <t>MŽP_4. výzva, SC 1.5, opatření 1.5.1., 1.5.2., 1.5.4., 1.5.5., 1.5.7., 1.5.8., průběžná</t>
  </si>
  <si>
    <t xml:space="preserve"> 17.08.2022</t>
  </si>
  <si>
    <t xml:space="preserve"> 31.12.2023</t>
  </si>
  <si>
    <t>024</t>
  </si>
  <si>
    <t>MŽP_24. výzva, SC 1.5, opatření 1.5.1., 1.5.2., 1.5.4., 1.5.5., průběžná</t>
  </si>
  <si>
    <t>1.5.1, 1.5.2, 1.5.4, 1.5.5</t>
  </si>
  <si>
    <t>Opatření 1.5.1, 1.5.2, 1.5.4, 1.5.5</t>
  </si>
  <si>
    <t>kompostéry; RE-USE centra; vratné nádobí a obaly, sběrné dvory, door-to-door systémy,  PAYT, opatření je možné mezi sebou kombinovat</t>
  </si>
  <si>
    <t xml:space="preserve"> 07.12.2022</t>
  </si>
  <si>
    <t xml:space="preserve"> 21.12.2022</t>
  </si>
  <si>
    <t>1.5.1 - 70 % + 15 % (kompostéry obsahující recyklát);
1.5.2 - 85 %;
1.5.4 a 1.5.5 - 85 %, max. 50 % v případě pořízení svozového prostředku, příp. dle VP / de minimis</t>
  </si>
  <si>
    <t>014</t>
  </si>
  <si>
    <t>007</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</si>
  <si>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</si>
  <si>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</si>
  <si>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</si>
  <si>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</si>
  <si>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</si>
  <si>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</si>
  <si>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</si>
  <si>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</si>
  <si>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</si>
  <si>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</si>
  <si>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</si>
  <si>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</si>
  <si>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</si>
  <si>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015</t>
  </si>
  <si>
    <t>MŽP_15. výzva, SC 1.6, opatření 1.6.8, kolová</t>
  </si>
  <si>
    <t xml:space="preserve">1.6.8 </t>
  </si>
  <si>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</si>
  <si>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</si>
  <si>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</si>
  <si>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</si>
  <si>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</si>
  <si>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</si>
  <si>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</si>
  <si>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</si>
  <si>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</si>
  <si>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</si>
  <si>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</si>
  <si>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</si>
  <si>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</si>
  <si>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</si>
  <si>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</si>
  <si>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</si>
  <si>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</si>
  <si>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</si>
  <si>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</si>
  <si>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</si>
  <si>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</si>
  <si>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</si>
  <si>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</si>
  <si>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</si>
  <si>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</si>
  <si>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</si>
  <si>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</si>
  <si>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</si>
  <si>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</si>
  <si>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</si>
  <si>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</si>
  <si>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</si>
  <si>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</si>
  <si>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</si>
  <si>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</si>
  <si>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</si>
  <si>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</si>
  <si>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</si>
  <si>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Opatření 1.3.3 a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</si>
  <si>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</si>
  <si>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</si>
  <si>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2022</t>
  </si>
  <si>
    <t>Rok 2023</t>
  </si>
  <si>
    <t>037</t>
  </si>
  <si>
    <t xml:space="preserve">
MŽP_37. výzva, SC 1.1, kolová na komplexní projekty pro MRR</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</si>
  <si>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</si>
  <si>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</si>
  <si>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</si>
  <si>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</si>
  <si>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</si>
  <si>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</si>
  <si>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</si>
  <si>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t xml:space="preserve">
MŽP_38. výzva, SC 1.1, kolová na komplexní projekty pro PR</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</si>
  <si>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</si>
  <si>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</si>
  <si>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</si>
  <si>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</si>
  <si>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</si>
  <si>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</si>
  <si>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</si>
  <si>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28.6.2023</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</si>
  <si>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</si>
  <si>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</si>
  <si>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</si>
  <si>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</si>
  <si>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</si>
  <si>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</si>
  <si>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</si>
  <si>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</si>
  <si>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</si>
  <si>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</si>
  <si>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1.2.2023</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</si>
  <si>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</si>
  <si>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</si>
  <si>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</si>
  <si>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</si>
  <si>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</si>
  <si>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</si>
  <si>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</si>
  <si>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</si>
  <si>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</si>
  <si>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</si>
  <si>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1.6.2023</t>
  </si>
  <si>
    <t>15.6.2023</t>
  </si>
  <si>
    <t>Číslo výzvy</t>
  </si>
  <si>
    <t>003</t>
  </si>
  <si>
    <t>010</t>
  </si>
  <si>
    <t>SC</t>
  </si>
  <si>
    <t xml:space="preserve">Změna spočívá v přidání nových výzev. Důvodem zařazení výzev do harmonogramu je stav připravenosti projektů ve SC 1.6, a to pro vybrané aktivity v opatření 1.6.1 Podpora přírodních stanovišť a druhů a péče o nejcennější části přírody a krajiny (výzvy č. 27, 28, 29 a 30) a opatření 1.6.2 Zprůchodnění migračních překážek pro živočichy (výzva č. 31) </t>
  </si>
  <si>
    <t>Změna spočívá ve zkrácení termínu pro příjem žádostí a současně navýšení alokace výzvy z důvodu zaznamenaného velkého zájmu žadatelů ve vyhlášených opatřeních. Dále změna spočívá v omezení podporovaných opatření 1.5.1, 1.5.2, 1.5.4 a 1.5.5 z důvodu významného překročení dílčích alokací výzvy na daná opatření. Podpora předmětných opatření bude nově umožněna pouze pro žádosti o podporu podané do dne 22. 11. 2022. Ode dne 23. 11. 2022 je umožněna podpora pouze v nově omezené podobě definované výzvou. Cílem Řídicího orgánu je rozdělit prostředky alokované na daná opatřené žadatelům v průběhu celého programového období a nikoli v rámci první výzvy. Řídicí orgán zvažuje zařazení další výzvy na daná opatření v druhé polovině roku 2023. Změna nemá z hlediska administrace v MS2021+ na žadatele/příjemce negativní dopad.</t>
  </si>
  <si>
    <t>Změna spočívá v posunu termínu ukončení příjmu žádostí na 5. 10. 2022 z důvodu vyčerpané alokace daných výzev.</t>
  </si>
  <si>
    <t xml:space="preserve">Změna spočívá v posunu termínu vyhlášení výzvy (příjmu žádostí) a zároveň v odpovídajícím posunu termínu ukončení příjmu žádostí, dále v bližším upřesnění zacílení výzvy. Důvodem posunu výzvy je zajištění nutných administativních kroků vedoucích ke spuštění projektového schématu. </t>
  </si>
  <si>
    <t>Změna spočívá ve vyjmutí opatření 1.5.10 (chemická recyklace) z výzvy. Na základě diskuze z 1. Monitorovacím výboru OPŽP21+ bylo rozhodnuto, že dojde ke zpracování materiálu/studie pro nastavení rozsahu výzev zaměřených na opatření 1.5.10 Budování a modernizace řízení pro chemickou recyklaci odpadu (dostupné metody, definice a potenciál s ohledem na zpracované materiály). Z tohoto důvodu nebude toto opatření součástí 14. výzvy a bude přesunuto do výzvy příští, která je předběžně plánována na polovinu roku 2023.</t>
  </si>
  <si>
    <t>Změna spočívá ve zpřesnění čísel opatření a zacílení výzev na projektová schémata využívající zjednodušené metody vykazování a to na opatření 1.3.1, 1.3.2 u SC 1.3 a na opatření 1.6.1 u SC 1.6. Projektová schémata budou využita a jsou schválena pouze v rámci opatření 1.3.1, 1.3.2 a 1.6.1.</t>
  </si>
  <si>
    <t>Výzvy jsou do harmonogramu výzev zařazeny v kratším termínu, než je stanoveno v Metodickém pokynu Výzvy, hodnocení a výběru projektů v období 2021-2027, s ohledem na připravenost projektů a zpoždění startu programu 2021-2027.</t>
  </si>
  <si>
    <t>2.1</t>
  </si>
  <si>
    <t>1.1, 1.2</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</si>
  <si>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</si>
  <si>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</si>
  <si>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scheme val="minor"/>
      </rPr>
      <t xml:space="preserve"> Jedná se o orientační částku dopočtenou na základě max. možné míry podpory v rámci dané výzvy. </t>
    </r>
  </si>
  <si>
    <r>
      <t>Celá ČR mimo území hl. m. Prahy - Méně rozvinuté regiony</t>
    </r>
    <r>
      <rPr>
        <sz val="14"/>
        <rFont val="Calibri"/>
        <family val="2"/>
        <charset val="238"/>
        <scheme val="minor"/>
      </rPr>
      <t>**</t>
    </r>
  </si>
  <si>
    <r>
      <t>Celá ČR mimo území hl. m. Prahy - Přechodové regiony</t>
    </r>
    <r>
      <rPr>
        <sz val="14"/>
        <rFont val="Calibri"/>
        <family val="2"/>
        <charset val="238"/>
        <scheme val="minor"/>
      </rPr>
      <t>**</t>
    </r>
  </si>
  <si>
    <r>
      <t>Přechodové regiony</t>
    </r>
    <r>
      <rPr>
        <sz val="14"/>
        <rFont val="Calibri"/>
        <family val="2"/>
        <charset val="238"/>
        <scheme val="minor"/>
      </rPr>
      <t>**</t>
    </r>
  </si>
  <si>
    <r>
      <t>Méně rozvinuté regiony</t>
    </r>
    <r>
      <rPr>
        <sz val="14"/>
        <rFont val="Calibri"/>
        <family val="2"/>
        <charset val="238"/>
        <scheme val="minor"/>
      </rPr>
      <t>**</t>
    </r>
  </si>
  <si>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12.1.2023</t>
    </r>
  </si>
  <si>
    <t>MŽP_33. výzva, SC 1.6, Opatření 1.6.1, 1.6.3, průběžná</t>
  </si>
  <si>
    <t>1.6.1, 1.6.3</t>
  </si>
  <si>
    <t>1.6.1 Podpora přírodních stanovišť a druhů a péče o nejcennější části přírody a krajiny;
1.6.3 Modernizace a rozvoj záchranných stanic a záchranných center CITES pro ohrožené druhy živočichů.</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</si>
  <si>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</si>
  <si>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</si>
  <si>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</si>
  <si>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</si>
  <si>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 xml:space="preserve">11.10.2022
</t>
  </si>
  <si>
    <t>1.5.1, 1.5.2, 1.5.4,
1.5.5, 1.5.7, 1.5.8</t>
  </si>
  <si>
    <t>Opatření 1.5.1, 1.5.2, 1.5.4, 1.5.5, 1.5.7, 1.5.8</t>
  </si>
  <si>
    <t>kompostéry; RE-USE centra; vratné nádobí a obaly, sběrné dvory, door-to-door systémy,  PAYT, čistírenské kaly, materiálové využití odpadů, opatření je možné mezi sebou kombinovat</t>
  </si>
  <si>
    <t xml:space="preserve">1.5.1 - 70 % + 15 % (kompostéry obsahující recyklát);
1.5.2 - 85 %;
1.5.4 , 1.5.7 a 1.5.8 - 85 %;
příp. dle VP / de minimis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</si>
</sst>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5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thin">
        <color auto="1"/>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hair">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s>
  <cellStyleXfs count="2">
    <xf numFmtId="0" fontId="0" fillId="0" borderId="0"/>
    <xf numFmtId="43" fontId="16" fillId="0" borderId="0" applyFont="0" applyFill="0" applyBorder="0"/>
  </cellStyleXfs>
  <cellXfs count="272">
    <xf numFmtId="0" fontId="0" fillId="0" borderId="0" xfId="0"/>
    <xf numFmtId="0" fontId="0" fillId="0" borderId="0" xfId="0" applyAlignment="1">
      <alignment wrapText="1"/>
    </xf>
    <xf numFmtId="0" fontId="6"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7" fillId="0" borderId="0" xfId="0" applyFont="1" applyAlignment="1">
      <alignment horizontal="center" wrapText="1"/>
    </xf>
    <xf numFmtId="0" fontId="0" fillId="0" borderId="0" xfId="0" applyAlignment="1">
      <alignment horizontal="right" wrapText="1"/>
    </xf>
    <xf numFmtId="0" fontId="8" fillId="0" borderId="0" xfId="0" applyFont="1" applyAlignment="1">
      <alignment vertical="center" wrapText="1"/>
    </xf>
    <xf numFmtId="0" fontId="10" fillId="0" borderId="0" xfId="0" applyFont="1" applyAlignment="1">
      <alignment vertical="center" wrapText="1"/>
    </xf>
    <xf numFmtId="0" fontId="11" fillId="0" borderId="0" xfId="0" applyFont="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vertical="center"/>
    </xf>
    <xf numFmtId="0" fontId="0" fillId="0" borderId="0" xfId="0" applyAlignment="1">
      <alignment vertical="center" wrapText="1"/>
    </xf>
    <xf numFmtId="0" fontId="11" fillId="2" borderId="5" xfId="0" applyFont="1" applyFill="1" applyBorder="1" applyAlignment="1">
      <alignment horizontal="center" vertical="center" wrapText="1"/>
    </xf>
    <xf numFmtId="0" fontId="5" fillId="8" borderId="0" xfId="0" applyFont="1" applyFill="1"/>
    <xf numFmtId="0" fontId="5" fillId="0" borderId="0" xfId="0" applyFont="1"/>
    <xf numFmtId="0" fontId="6" fillId="9" borderId="22" xfId="0" applyFont="1" applyFill="1" applyBorder="1" applyAlignment="1">
      <alignment horizontal="center"/>
    </xf>
    <xf numFmtId="0" fontId="6" fillId="9" borderId="21" xfId="0" applyFont="1" applyFill="1" applyBorder="1" applyAlignment="1">
      <alignment horizontal="center"/>
    </xf>
    <xf numFmtId="0" fontId="5" fillId="8" borderId="0" xfId="0" applyFont="1" applyFill="1" applyAlignment="1">
      <alignment horizontal="center" vertical="center"/>
    </xf>
    <xf numFmtId="49" fontId="7"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6" fillId="5"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14" fontId="7" fillId="0" borderId="12" xfId="0" applyNumberFormat="1" applyFont="1" applyFill="1" applyBorder="1" applyAlignment="1">
      <alignment horizontal="center" vertical="center" wrapText="1"/>
    </xf>
    <xf numFmtId="9" fontId="7" fillId="0" borderId="12" xfId="0" applyNumberFormat="1"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7" borderId="15" xfId="0"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7" fillId="0" borderId="12" xfId="0" applyFont="1" applyFill="1" applyBorder="1" applyAlignment="1">
      <alignment vertical="center" wrapText="1"/>
    </xf>
    <xf numFmtId="49" fontId="7" fillId="0" borderId="11" xfId="0" applyNumberFormat="1" applyFont="1" applyFill="1" applyBorder="1" applyAlignment="1">
      <alignment horizontal="center" vertical="center" wrapText="1"/>
    </xf>
    <xf numFmtId="0" fontId="7" fillId="0" borderId="22" xfId="0" applyFont="1" applyFill="1" applyBorder="1" applyAlignment="1">
      <alignment horizontal="center" vertical="center" wrapText="1"/>
    </xf>
    <xf numFmtId="49" fontId="9" fillId="0" borderId="22" xfId="0" applyNumberFormat="1" applyFont="1" applyBorder="1" applyAlignment="1">
      <alignment horizontal="center" vertical="center" wrapText="1"/>
    </xf>
    <xf numFmtId="0" fontId="7" fillId="0" borderId="23" xfId="0" applyFont="1" applyBorder="1" applyAlignment="1">
      <alignment vertical="center" wrapText="1"/>
    </xf>
    <xf numFmtId="0" fontId="5" fillId="8" borderId="0" xfId="0" applyFont="1" applyFill="1" applyAlignment="1">
      <alignment horizontal="left" vertical="center"/>
    </xf>
    <xf numFmtId="0" fontId="5" fillId="0" borderId="0" xfId="0" applyFont="1" applyAlignment="1">
      <alignment horizontal="left" vertical="center"/>
    </xf>
    <xf numFmtId="0" fontId="7" fillId="0" borderId="22" xfId="0" applyFont="1" applyFill="1" applyBorder="1" applyAlignment="1">
      <alignment horizontal="left" vertical="top" wrapText="1"/>
    </xf>
    <xf numFmtId="1" fontId="0" fillId="0" borderId="0" xfId="0" applyNumberFormat="1" applyAlignment="1">
      <alignment wrapText="1"/>
    </xf>
    <xf numFmtId="3" fontId="0" fillId="0" borderId="0" xfId="0" applyNumberFormat="1" applyAlignment="1">
      <alignment horizontal="right" wrapText="1"/>
    </xf>
    <xf numFmtId="0" fontId="7" fillId="10" borderId="25" xfId="0" applyFont="1" applyFill="1" applyBorder="1" applyAlignment="1">
      <alignment vertical="center" wrapText="1"/>
    </xf>
    <xf numFmtId="49" fontId="7" fillId="10" borderId="25" xfId="0" applyNumberFormat="1" applyFont="1" applyFill="1" applyBorder="1" applyAlignment="1">
      <alignment horizontal="center" vertical="center" wrapText="1"/>
    </xf>
    <xf numFmtId="0" fontId="7" fillId="10" borderId="25" xfId="0" applyFont="1" applyFill="1" applyBorder="1" applyAlignment="1">
      <alignment horizontal="center" vertical="center" wrapText="1"/>
    </xf>
    <xf numFmtId="14" fontId="7" fillId="10" borderId="25" xfId="0" applyNumberFormat="1" applyFont="1" applyFill="1" applyBorder="1" applyAlignment="1">
      <alignment horizontal="center" vertical="center" wrapText="1"/>
    </xf>
    <xf numFmtId="3" fontId="7" fillId="10" borderId="25" xfId="0" applyNumberFormat="1" applyFont="1" applyFill="1" applyBorder="1" applyAlignment="1">
      <alignment horizontal="center" vertical="center" wrapText="1"/>
    </xf>
    <xf numFmtId="3" fontId="14" fillId="10" borderId="25" xfId="0" applyNumberFormat="1" applyFont="1" applyFill="1" applyBorder="1" applyAlignment="1">
      <alignment horizontal="center" vertical="center" wrapText="1"/>
    </xf>
    <xf numFmtId="0" fontId="14" fillId="10" borderId="24" xfId="0" applyFont="1" applyFill="1" applyBorder="1" applyAlignment="1">
      <alignment horizontal="center" vertical="center"/>
    </xf>
    <xf numFmtId="49" fontId="7" fillId="10" borderId="11" xfId="0" applyNumberFormat="1" applyFont="1" applyFill="1" applyBorder="1" applyAlignment="1">
      <alignment horizontal="center" vertical="center" wrapText="1"/>
    </xf>
    <xf numFmtId="0" fontId="7" fillId="10" borderId="12" xfId="0" applyFont="1" applyFill="1" applyBorder="1" applyAlignment="1">
      <alignment vertical="center" wrapText="1"/>
    </xf>
    <xf numFmtId="49" fontId="7" fillId="10" borderId="12" xfId="0" applyNumberFormat="1" applyFont="1" applyFill="1" applyBorder="1" applyAlignment="1">
      <alignment horizontal="center" vertical="center" wrapText="1"/>
    </xf>
    <xf numFmtId="0" fontId="7" fillId="10" borderId="12" xfId="0" applyFont="1" applyFill="1" applyBorder="1" applyAlignment="1">
      <alignment horizontal="center" vertical="center" wrapText="1"/>
    </xf>
    <xf numFmtId="14" fontId="7" fillId="10" borderId="12" xfId="0" applyNumberFormat="1" applyFont="1" applyFill="1" applyBorder="1" applyAlignment="1">
      <alignment horizontal="center" vertical="center" wrapText="1"/>
    </xf>
    <xf numFmtId="3" fontId="7" fillId="10" borderId="12" xfId="0" applyNumberFormat="1" applyFont="1" applyFill="1" applyBorder="1" applyAlignment="1">
      <alignment horizontal="center" vertical="center" wrapText="1"/>
    </xf>
    <xf numFmtId="3" fontId="14" fillId="10" borderId="12" xfId="0" applyNumberFormat="1" applyFont="1" applyFill="1" applyBorder="1" applyAlignment="1">
      <alignment horizontal="center" vertical="center" wrapText="1"/>
    </xf>
    <xf numFmtId="0" fontId="14" fillId="10" borderId="13" xfId="0" applyFont="1" applyFill="1" applyBorder="1" applyAlignment="1">
      <alignment horizontal="center" vertical="center"/>
    </xf>
    <xf numFmtId="49" fontId="7" fillId="10" borderId="29" xfId="0" applyNumberFormat="1" applyFont="1" applyFill="1" applyBorder="1" applyAlignment="1">
      <alignment horizontal="center" vertical="center" wrapText="1"/>
    </xf>
    <xf numFmtId="0" fontId="7" fillId="10" borderId="18" xfId="0" applyFont="1" applyFill="1" applyBorder="1" applyAlignment="1">
      <alignment vertical="center" wrapText="1"/>
    </xf>
    <xf numFmtId="49" fontId="7" fillId="10" borderId="18" xfId="0" applyNumberFormat="1" applyFont="1" applyFill="1" applyBorder="1" applyAlignment="1">
      <alignment horizontal="center" vertical="center" wrapText="1"/>
    </xf>
    <xf numFmtId="0" fontId="7" fillId="10" borderId="18" xfId="0" applyFont="1" applyFill="1" applyBorder="1" applyAlignment="1">
      <alignment horizontal="center" vertical="center" wrapText="1"/>
    </xf>
    <xf numFmtId="14" fontId="7" fillId="10" borderId="18" xfId="0" applyNumberFormat="1" applyFont="1" applyFill="1" applyBorder="1" applyAlignment="1">
      <alignment horizontal="center" vertical="center" wrapText="1"/>
    </xf>
    <xf numFmtId="3" fontId="7" fillId="10" borderId="18" xfId="0" applyNumberFormat="1" applyFont="1" applyFill="1" applyBorder="1" applyAlignment="1">
      <alignment horizontal="center" vertical="center" wrapText="1"/>
    </xf>
    <xf numFmtId="3" fontId="14" fillId="10" borderId="18" xfId="0" applyNumberFormat="1" applyFont="1" applyFill="1" applyBorder="1" applyAlignment="1">
      <alignment horizontal="center" vertical="center" wrapText="1"/>
    </xf>
    <xf numFmtId="0" fontId="14" fillId="10" borderId="19" xfId="0" applyFont="1" applyFill="1" applyBorder="1" applyAlignment="1">
      <alignment horizontal="center" vertical="center"/>
    </xf>
    <xf numFmtId="49" fontId="7" fillId="10" borderId="12" xfId="0" applyNumberFormat="1" applyFont="1" applyFill="1" applyBorder="1" applyAlignment="1">
      <alignment horizontal="left" vertical="center" wrapText="1"/>
    </xf>
    <xf numFmtId="9" fontId="7" fillId="10" borderId="12" xfId="0" applyNumberFormat="1" applyFont="1" applyFill="1" applyBorder="1" applyAlignment="1">
      <alignment horizontal="center" vertical="center" wrapText="1"/>
    </xf>
    <xf numFmtId="49" fontId="7" fillId="10" borderId="30" xfId="0" applyNumberFormat="1" applyFont="1" applyFill="1" applyBorder="1" applyAlignment="1">
      <alignment horizontal="center" vertical="center" wrapText="1"/>
    </xf>
    <xf numFmtId="49" fontId="7" fillId="10" borderId="16" xfId="0" applyNumberFormat="1" applyFont="1" applyFill="1" applyBorder="1" applyAlignment="1">
      <alignment horizontal="left" vertical="center" wrapText="1"/>
    </xf>
    <xf numFmtId="49" fontId="7" fillId="10" borderId="16" xfId="0" applyNumberFormat="1" applyFont="1" applyFill="1" applyBorder="1" applyAlignment="1">
      <alignment horizontal="center" vertical="center" wrapText="1"/>
    </xf>
    <xf numFmtId="0" fontId="7" fillId="10" borderId="16" xfId="0" applyFont="1" applyFill="1" applyBorder="1" applyAlignment="1">
      <alignment vertical="center" wrapText="1"/>
    </xf>
    <xf numFmtId="0" fontId="20" fillId="10" borderId="16" xfId="0" applyFont="1" applyFill="1" applyBorder="1" applyAlignment="1">
      <alignment wrapText="1"/>
    </xf>
    <xf numFmtId="0" fontId="7" fillId="10" borderId="16" xfId="0" applyFont="1" applyFill="1" applyBorder="1" applyAlignment="1">
      <alignment horizontal="center" vertical="center" wrapText="1"/>
    </xf>
    <xf numFmtId="14" fontId="7" fillId="10" borderId="16" xfId="0" applyNumberFormat="1" applyFont="1" applyFill="1" applyBorder="1" applyAlignment="1">
      <alignment horizontal="center" vertical="center" wrapText="1"/>
    </xf>
    <xf numFmtId="9" fontId="7" fillId="10" borderId="16" xfId="0" applyNumberFormat="1" applyFont="1" applyFill="1" applyBorder="1" applyAlignment="1">
      <alignment horizontal="center" vertical="center" wrapText="1"/>
    </xf>
    <xf numFmtId="3" fontId="7" fillId="10" borderId="16" xfId="0" applyNumberFormat="1" applyFont="1" applyFill="1" applyBorder="1" applyAlignment="1">
      <alignment horizontal="center" vertical="center" wrapText="1"/>
    </xf>
    <xf numFmtId="0" fontId="14" fillId="10" borderId="28" xfId="0" applyFont="1" applyFill="1" applyBorder="1" applyAlignment="1">
      <alignment horizontal="center" vertical="center"/>
    </xf>
    <xf numFmtId="49" fontId="7" fillId="10" borderId="25" xfId="0" applyNumberFormat="1" applyFont="1" applyFill="1" applyBorder="1" applyAlignment="1">
      <alignment horizontal="left" vertical="center" wrapText="1"/>
    </xf>
    <xf numFmtId="0" fontId="7" fillId="10" borderId="26" xfId="0" applyFont="1" applyFill="1" applyBorder="1" applyAlignment="1">
      <alignment horizontal="center" vertical="center" wrapText="1"/>
    </xf>
    <xf numFmtId="0" fontId="19" fillId="10" borderId="12" xfId="0" applyFont="1" applyFill="1" applyBorder="1" applyAlignment="1">
      <alignment vertical="center" wrapText="1"/>
    </xf>
    <xf numFmtId="0" fontId="20" fillId="10" borderId="12" xfId="0" applyFont="1" applyFill="1" applyBorder="1" applyAlignment="1">
      <alignment vertical="center" wrapText="1"/>
    </xf>
    <xf numFmtId="164" fontId="7" fillId="10" borderId="12" xfId="1" applyNumberFormat="1" applyFont="1" applyFill="1" applyBorder="1" applyAlignment="1">
      <alignment horizontal="center" vertical="center" wrapText="1"/>
    </xf>
    <xf numFmtId="0" fontId="7" fillId="10" borderId="12" xfId="0" applyFont="1" applyFill="1" applyBorder="1" applyAlignment="1">
      <alignment horizontal="left" vertical="center" wrapText="1"/>
    </xf>
    <xf numFmtId="3" fontId="7" fillId="10" borderId="26" xfId="0" applyNumberFormat="1"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0" fontId="7" fillId="0" borderId="15" xfId="0"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0" fontId="7" fillId="0" borderId="15" xfId="0" applyFont="1" applyFill="1" applyBorder="1" applyAlignment="1">
      <alignment vertical="center" wrapText="1"/>
    </xf>
    <xf numFmtId="14" fontId="7" fillId="0" borderId="15" xfId="0" applyNumberFormat="1" applyFont="1" applyFill="1" applyBorder="1" applyAlignment="1">
      <alignment horizontal="center" vertical="center" wrapText="1"/>
    </xf>
    <xf numFmtId="3" fontId="7" fillId="0" borderId="15" xfId="0" applyNumberFormat="1" applyFont="1" applyFill="1" applyBorder="1" applyAlignment="1">
      <alignment horizontal="center" vertical="center" wrapText="1"/>
    </xf>
    <xf numFmtId="3" fontId="14" fillId="0" borderId="15" xfId="0" applyNumberFormat="1" applyFont="1" applyFill="1" applyBorder="1" applyAlignment="1">
      <alignment horizontal="center" vertical="center" wrapText="1"/>
    </xf>
    <xf numFmtId="0" fontId="14" fillId="0" borderId="27" xfId="0" applyFont="1" applyFill="1" applyBorder="1" applyAlignment="1">
      <alignment horizontal="center" vertical="center"/>
    </xf>
    <xf numFmtId="9" fontId="7"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49" fontId="7" fillId="10" borderId="9" xfId="0" applyNumberFormat="1" applyFont="1" applyFill="1" applyBorder="1" applyAlignment="1">
      <alignment horizontal="center" vertical="center" wrapText="1"/>
    </xf>
    <xf numFmtId="49" fontId="2" fillId="0" borderId="35" xfId="0" applyNumberFormat="1" applyFont="1" applyBorder="1" applyAlignment="1">
      <alignment horizontal="center" vertical="center"/>
    </xf>
    <xf numFmtId="49" fontId="7" fillId="0" borderId="36" xfId="0" applyNumberFormat="1" applyFont="1" applyBorder="1" applyAlignment="1">
      <alignment horizontal="center" vertical="center" wrapText="1"/>
    </xf>
    <xf numFmtId="49" fontId="7" fillId="0" borderId="23" xfId="0" applyNumberFormat="1" applyFont="1" applyBorder="1" applyAlignment="1">
      <alignment horizontal="center" vertical="center"/>
    </xf>
    <xf numFmtId="0" fontId="2" fillId="0" borderId="31" xfId="0" applyFont="1" applyBorder="1" applyAlignment="1">
      <alignment vertical="center" wrapText="1"/>
    </xf>
    <xf numFmtId="49" fontId="2" fillId="0" borderId="33" xfId="0" applyNumberFormat="1" applyFont="1" applyBorder="1" applyAlignment="1">
      <alignment horizontal="center" vertical="center" wrapText="1"/>
    </xf>
    <xf numFmtId="49" fontId="7" fillId="0" borderId="34" xfId="0" applyNumberFormat="1" applyFont="1" applyBorder="1" applyAlignment="1">
      <alignment horizontal="center" vertical="center" wrapText="1"/>
    </xf>
    <xf numFmtId="49" fontId="7" fillId="0" borderId="22" xfId="0" applyNumberFormat="1" applyFont="1" applyFill="1" applyBorder="1" applyAlignment="1">
      <alignment horizontal="center" vertical="center"/>
    </xf>
    <xf numFmtId="14" fontId="7" fillId="0" borderId="22" xfId="0" applyNumberFormat="1" applyFont="1" applyFill="1" applyBorder="1" applyAlignment="1">
      <alignment horizontal="center" vertical="center"/>
    </xf>
    <xf numFmtId="49" fontId="7" fillId="0" borderId="40" xfId="0" applyNumberFormat="1" applyFont="1" applyBorder="1" applyAlignment="1">
      <alignment horizontal="center" vertical="center" wrapText="1"/>
    </xf>
    <xf numFmtId="49" fontId="7" fillId="0" borderId="41" xfId="0" applyNumberFormat="1" applyFont="1" applyBorder="1" applyAlignment="1">
      <alignment horizontal="center" vertical="center" wrapText="1"/>
    </xf>
    <xf numFmtId="49" fontId="7" fillId="0" borderId="42" xfId="0" applyNumberFormat="1" applyFont="1" applyBorder="1" applyAlignment="1">
      <alignment horizontal="center" vertical="center"/>
    </xf>
    <xf numFmtId="49" fontId="2" fillId="0" borderId="43" xfId="0" applyNumberFormat="1" applyFont="1" applyBorder="1" applyAlignment="1">
      <alignment horizontal="center" vertical="center" wrapText="1"/>
    </xf>
    <xf numFmtId="49" fontId="7" fillId="10" borderId="45" xfId="0" applyNumberFormat="1" applyFont="1" applyFill="1" applyBorder="1" applyAlignment="1">
      <alignment horizontal="center" vertical="center" wrapText="1"/>
    </xf>
    <xf numFmtId="49" fontId="7" fillId="10" borderId="26" xfId="0" applyNumberFormat="1" applyFont="1" applyFill="1" applyBorder="1" applyAlignment="1">
      <alignment horizontal="left" vertical="center" wrapText="1"/>
    </xf>
    <xf numFmtId="49" fontId="7" fillId="10" borderId="26" xfId="0" applyNumberFormat="1" applyFont="1" applyFill="1" applyBorder="1" applyAlignment="1">
      <alignment horizontal="center" vertical="center" wrapText="1"/>
    </xf>
    <xf numFmtId="0" fontId="7" fillId="10" borderId="26" xfId="0" applyFont="1" applyFill="1" applyBorder="1" applyAlignment="1">
      <alignment vertical="center" wrapText="1"/>
    </xf>
    <xf numFmtId="14" fontId="7" fillId="10" borderId="26" xfId="0" applyNumberFormat="1" applyFont="1" applyFill="1" applyBorder="1" applyAlignment="1">
      <alignment horizontal="center" vertical="center" wrapText="1"/>
    </xf>
    <xf numFmtId="9" fontId="7" fillId="10" borderId="26" xfId="0" applyNumberFormat="1" applyFont="1" applyFill="1" applyBorder="1" applyAlignment="1">
      <alignment horizontal="center" vertical="center" wrapText="1"/>
    </xf>
    <xf numFmtId="0" fontId="14" fillId="10" borderId="46" xfId="0" applyFont="1" applyFill="1" applyBorder="1" applyAlignment="1">
      <alignment vertical="center"/>
    </xf>
    <xf numFmtId="49" fontId="7" fillId="0" borderId="6" xfId="0" applyNumberFormat="1" applyFont="1" applyFill="1" applyBorder="1" applyAlignment="1">
      <alignment horizontal="center" vertical="center" wrapText="1"/>
    </xf>
    <xf numFmtId="0" fontId="7" fillId="0" borderId="25" xfId="0" applyFont="1" applyFill="1" applyBorder="1" applyAlignment="1">
      <alignment vertical="center" wrapText="1"/>
    </xf>
    <xf numFmtId="49" fontId="7" fillId="0" borderId="25" xfId="0" applyNumberFormat="1" applyFont="1" applyFill="1" applyBorder="1" applyAlignment="1">
      <alignment horizontal="center" vertical="center" wrapText="1"/>
    </xf>
    <xf numFmtId="0" fontId="7" fillId="0" borderId="25" xfId="0" applyFont="1" applyFill="1" applyBorder="1" applyAlignment="1">
      <alignment horizontal="center" vertical="center" wrapText="1"/>
    </xf>
    <xf numFmtId="14" fontId="7" fillId="0" borderId="25" xfId="0" applyNumberFormat="1" applyFont="1" applyFill="1" applyBorder="1" applyAlignment="1">
      <alignment horizontal="center" vertical="center" wrapText="1"/>
    </xf>
    <xf numFmtId="9" fontId="7"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3" fontId="14" fillId="0" borderId="25" xfId="0" applyNumberFormat="1" applyFont="1" applyFill="1" applyBorder="1" applyAlignment="1">
      <alignment horizontal="center" vertical="center" wrapText="1"/>
    </xf>
    <xf numFmtId="0" fontId="14" fillId="0" borderId="24" xfId="0" applyFont="1" applyFill="1" applyBorder="1" applyAlignment="1">
      <alignment horizontal="center" vertical="center"/>
    </xf>
    <xf numFmtId="3" fontId="14" fillId="10" borderId="16" xfId="0" applyNumberFormat="1" applyFont="1" applyFill="1" applyBorder="1" applyAlignment="1">
      <alignment horizontal="center" vertical="center" wrapText="1"/>
    </xf>
    <xf numFmtId="3" fontId="14" fillId="10" borderId="28" xfId="0" applyNumberFormat="1" applyFont="1" applyFill="1" applyBorder="1" applyAlignment="1">
      <alignment horizontal="center" vertical="center" wrapText="1"/>
    </xf>
    <xf numFmtId="49" fontId="7" fillId="0" borderId="45"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0" fontId="7" fillId="0" borderId="26" xfId="0" applyFont="1" applyFill="1" applyBorder="1" applyAlignment="1">
      <alignment horizontal="center" vertical="center" wrapText="1"/>
    </xf>
    <xf numFmtId="0" fontId="14" fillId="0" borderId="46" xfId="0" applyFont="1" applyFill="1" applyBorder="1" applyAlignment="1">
      <alignment horizontal="center" vertical="center"/>
    </xf>
    <xf numFmtId="3" fontId="7" fillId="0" borderId="25" xfId="0" applyNumberFormat="1" applyFont="1" applyFill="1" applyBorder="1" applyAlignment="1">
      <alignment horizontal="center" vertical="center" wrapText="1"/>
    </xf>
    <xf numFmtId="0" fontId="20" fillId="10" borderId="16" xfId="0" applyFont="1" applyFill="1" applyBorder="1" applyAlignment="1">
      <alignment vertical="center" wrapText="1"/>
    </xf>
    <xf numFmtId="49" fontId="7" fillId="10" borderId="37" xfId="0" applyNumberFormat="1" applyFont="1" applyFill="1" applyBorder="1" applyAlignment="1">
      <alignment horizontal="center" vertical="center" wrapText="1"/>
    </xf>
    <xf numFmtId="0" fontId="20" fillId="10" borderId="15" xfId="0" applyFont="1" applyFill="1" applyBorder="1" applyAlignment="1">
      <alignment vertical="center" wrapText="1"/>
    </xf>
    <xf numFmtId="49" fontId="7" fillId="10" borderId="15" xfId="0" applyNumberFormat="1" applyFont="1" applyFill="1" applyBorder="1" applyAlignment="1">
      <alignment horizontal="center" vertical="center" wrapText="1"/>
    </xf>
    <xf numFmtId="0" fontId="7" fillId="10" borderId="15" xfId="0" applyFont="1" applyFill="1" applyBorder="1" applyAlignment="1">
      <alignment vertical="center" wrapText="1"/>
    </xf>
    <xf numFmtId="0" fontId="7" fillId="10" borderId="15" xfId="0" applyFont="1" applyFill="1" applyBorder="1" applyAlignment="1">
      <alignment horizontal="center" vertical="center" wrapText="1"/>
    </xf>
    <xf numFmtId="14" fontId="7" fillId="10" borderId="15" xfId="0" applyNumberFormat="1" applyFont="1" applyFill="1" applyBorder="1" applyAlignment="1">
      <alignment horizontal="center" vertical="center" wrapText="1"/>
    </xf>
    <xf numFmtId="9" fontId="7" fillId="10" borderId="15" xfId="0" applyNumberFormat="1" applyFont="1" applyFill="1" applyBorder="1" applyAlignment="1">
      <alignment horizontal="center" vertical="center" wrapText="1"/>
    </xf>
    <xf numFmtId="164" fontId="7" fillId="10" borderId="15" xfId="1" applyNumberFormat="1" applyFont="1" applyFill="1" applyBorder="1" applyAlignment="1">
      <alignment horizontal="center" vertical="center" wrapText="1"/>
    </xf>
    <xf numFmtId="3" fontId="7" fillId="10" borderId="15" xfId="0" applyNumberFormat="1" applyFont="1" applyFill="1" applyBorder="1" applyAlignment="1">
      <alignment horizontal="center" vertical="center" wrapText="1"/>
    </xf>
    <xf numFmtId="3" fontId="14" fillId="10" borderId="15" xfId="0" applyNumberFormat="1" applyFont="1" applyFill="1" applyBorder="1" applyAlignment="1">
      <alignment horizontal="center" vertical="center" wrapText="1"/>
    </xf>
    <xf numFmtId="0" fontId="14" fillId="10" borderId="27" xfId="0" applyFont="1" applyFill="1" applyBorder="1" applyAlignment="1">
      <alignment horizontal="center" vertical="center"/>
    </xf>
    <xf numFmtId="0" fontId="20" fillId="10" borderId="18" xfId="0" applyFont="1" applyFill="1" applyBorder="1" applyAlignment="1">
      <alignment vertical="center" wrapText="1"/>
    </xf>
    <xf numFmtId="9" fontId="7" fillId="10" borderId="18" xfId="0" applyNumberFormat="1" applyFont="1" applyFill="1" applyBorder="1" applyAlignment="1">
      <alignment horizontal="center" vertical="center" wrapText="1"/>
    </xf>
    <xf numFmtId="164" fontId="7" fillId="10" borderId="18" xfId="1" applyNumberFormat="1" applyFont="1" applyFill="1" applyBorder="1" applyAlignment="1">
      <alignment horizontal="center" vertical="center" wrapText="1"/>
    </xf>
    <xf numFmtId="165" fontId="7" fillId="10" borderId="18" xfId="1" applyNumberFormat="1" applyFont="1" applyFill="1" applyBorder="1" applyAlignment="1">
      <alignment horizontal="center" vertical="center" wrapText="1"/>
    </xf>
    <xf numFmtId="0" fontId="7" fillId="0" borderId="47" xfId="0" applyFont="1" applyFill="1" applyBorder="1" applyAlignment="1">
      <alignment vertical="center" wrapText="1"/>
    </xf>
    <xf numFmtId="0" fontId="7" fillId="0" borderId="22" xfId="0" applyFont="1" applyFill="1" applyBorder="1" applyAlignment="1">
      <alignment horizontal="left" vertical="center" wrapText="1"/>
    </xf>
    <xf numFmtId="49" fontId="6" fillId="0" borderId="20" xfId="0" applyNumberFormat="1" applyFont="1" applyBorder="1" applyAlignment="1">
      <alignment horizontal="center" vertical="center" wrapText="1"/>
    </xf>
    <xf numFmtId="49" fontId="7" fillId="10" borderId="49" xfId="0" applyNumberFormat="1" applyFont="1" applyFill="1" applyBorder="1" applyAlignment="1">
      <alignment horizontal="center" vertical="center" wrapText="1"/>
    </xf>
    <xf numFmtId="49" fontId="7" fillId="10" borderId="48" xfId="0" applyNumberFormat="1" applyFont="1" applyFill="1" applyBorder="1" applyAlignment="1">
      <alignment horizontal="center" vertical="center" wrapText="1"/>
    </xf>
    <xf numFmtId="0" fontId="0" fillId="10" borderId="0" xfId="0" applyFill="1" applyAlignment="1">
      <alignment wrapText="1"/>
    </xf>
    <xf numFmtId="0" fontId="1" fillId="0" borderId="0" xfId="0" applyFont="1" applyAlignment="1"/>
    <xf numFmtId="0" fontId="7" fillId="0" borderId="0" xfId="0" applyFont="1" applyFill="1" applyBorder="1" applyAlignment="1">
      <alignment vertical="center" wrapText="1"/>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left" vertical="center" wrapText="1"/>
    </xf>
    <xf numFmtId="0" fontId="1" fillId="0" borderId="0" xfId="0" applyFont="1"/>
    <xf numFmtId="0" fontId="7" fillId="0" borderId="26" xfId="0" applyFont="1" applyFill="1" applyBorder="1" applyAlignment="1">
      <alignment vertical="center" wrapText="1"/>
    </xf>
    <xf numFmtId="14" fontId="7" fillId="0" borderId="26" xfId="0" applyNumberFormat="1" applyFont="1" applyFill="1" applyBorder="1" applyAlignment="1">
      <alignment horizontal="center" vertical="center" wrapText="1"/>
    </xf>
    <xf numFmtId="9" fontId="7"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3" fontId="14" fillId="0" borderId="26" xfId="0" applyNumberFormat="1" applyFont="1" applyFill="1" applyBorder="1" applyAlignment="1">
      <alignment horizontal="center" vertical="center" wrapText="1"/>
    </xf>
    <xf numFmtId="0" fontId="7" fillId="0" borderId="0" xfId="0" applyFont="1" applyFill="1" applyAlignment="1">
      <alignment wrapText="1"/>
    </xf>
    <xf numFmtId="49" fontId="7" fillId="0" borderId="54" xfId="0" applyNumberFormat="1" applyFont="1" applyFill="1" applyBorder="1" applyAlignment="1">
      <alignment horizontal="center" vertical="center"/>
    </xf>
    <xf numFmtId="49" fontId="7" fillId="0" borderId="43" xfId="0" applyNumberFormat="1" applyFont="1" applyFill="1" applyBorder="1" applyAlignment="1">
      <alignment horizontal="center" vertical="center"/>
    </xf>
    <xf numFmtId="49" fontId="7" fillId="0" borderId="55" xfId="0" applyNumberFormat="1" applyFont="1" applyFill="1" applyBorder="1" applyAlignment="1">
      <alignment horizontal="center" vertical="center"/>
    </xf>
    <xf numFmtId="49" fontId="7" fillId="0" borderId="44" xfId="0" applyNumberFormat="1" applyFont="1" applyFill="1" applyBorder="1" applyAlignment="1">
      <alignment horizontal="center" vertical="center"/>
    </xf>
    <xf numFmtId="49" fontId="7" fillId="0" borderId="52" xfId="0" applyNumberFormat="1" applyFont="1" applyFill="1" applyBorder="1" applyAlignment="1">
      <alignment horizontal="center" vertical="center"/>
    </xf>
    <xf numFmtId="49" fontId="7" fillId="0" borderId="35" xfId="0" applyNumberFormat="1" applyFont="1" applyFill="1" applyBorder="1" applyAlignment="1">
      <alignment horizontal="center" vertical="center"/>
    </xf>
    <xf numFmtId="49" fontId="7" fillId="0" borderId="56" xfId="0" applyNumberFormat="1" applyFont="1" applyFill="1" applyBorder="1" applyAlignment="1">
      <alignment horizontal="center" vertical="center"/>
    </xf>
    <xf numFmtId="49" fontId="7" fillId="0" borderId="40" xfId="0" applyNumberFormat="1" applyFont="1" applyFill="1" applyBorder="1" applyAlignment="1">
      <alignment horizontal="center" vertical="center"/>
    </xf>
    <xf numFmtId="49" fontId="7" fillId="0" borderId="57" xfId="0" applyNumberFormat="1" applyFont="1" applyFill="1" applyBorder="1" applyAlignment="1">
      <alignment horizontal="center" vertical="center"/>
    </xf>
    <xf numFmtId="49" fontId="7" fillId="0" borderId="50" xfId="0" applyNumberFormat="1" applyFont="1" applyFill="1" applyBorder="1" applyAlignment="1">
      <alignment horizontal="center" vertical="center"/>
    </xf>
    <xf numFmtId="49" fontId="7" fillId="0" borderId="58" xfId="0" applyNumberFormat="1" applyFont="1" applyFill="1" applyBorder="1" applyAlignment="1">
      <alignment horizontal="center" vertical="center"/>
    </xf>
    <xf numFmtId="49" fontId="7" fillId="0" borderId="41" xfId="0" applyNumberFormat="1" applyFont="1" applyFill="1" applyBorder="1" applyAlignment="1">
      <alignment horizontal="center" vertical="center"/>
    </xf>
    <xf numFmtId="14" fontId="7" fillId="0" borderId="20" xfId="0" applyNumberFormat="1" applyFont="1" applyFill="1" applyBorder="1" applyAlignment="1">
      <alignment horizontal="center" vertical="center"/>
    </xf>
    <xf numFmtId="49" fontId="7" fillId="0" borderId="38" xfId="0" applyNumberFormat="1" applyFont="1" applyFill="1" applyBorder="1" applyAlignment="1">
      <alignment horizontal="center" vertical="center"/>
    </xf>
    <xf numFmtId="0" fontId="7" fillId="0" borderId="22" xfId="0" applyFont="1" applyFill="1" applyBorder="1" applyAlignment="1">
      <alignment wrapText="1"/>
    </xf>
    <xf numFmtId="0" fontId="6" fillId="7" borderId="12"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1" fillId="0" borderId="0" xfId="0" applyFont="1" applyAlignment="1">
      <alignment horizontal="left" wrapText="1"/>
    </xf>
    <xf numFmtId="0" fontId="0" fillId="0" borderId="0" xfId="0" applyAlignment="1">
      <alignment horizontal="left" wrapText="1"/>
    </xf>
    <xf numFmtId="49" fontId="9" fillId="0" borderId="34" xfId="0" applyNumberFormat="1" applyFont="1" applyFill="1" applyBorder="1" applyAlignment="1">
      <alignment horizontal="center" vertical="center" wrapText="1"/>
    </xf>
    <xf numFmtId="49" fontId="9" fillId="0" borderId="35" xfId="0" applyNumberFormat="1" applyFont="1" applyFill="1" applyBorder="1" applyAlignment="1">
      <alignment horizontal="center" vertical="center" wrapText="1"/>
    </xf>
    <xf numFmtId="0" fontId="0" fillId="0" borderId="36" xfId="0" applyBorder="1" applyAlignment="1">
      <alignment horizontal="center" vertical="center" wrapText="1"/>
    </xf>
    <xf numFmtId="49" fontId="7" fillId="0" borderId="34" xfId="0" applyNumberFormat="1" applyFont="1" applyFill="1" applyBorder="1" applyAlignment="1">
      <alignment horizontal="center" vertical="center" textRotation="90" wrapText="1"/>
    </xf>
    <xf numFmtId="49" fontId="7" fillId="0" borderId="35" xfId="0" applyNumberFormat="1" applyFont="1" applyFill="1" applyBorder="1" applyAlignment="1">
      <alignment horizontal="center" vertical="center" textRotation="90" wrapText="1"/>
    </xf>
    <xf numFmtId="0" fontId="0" fillId="0" borderId="36" xfId="0" applyBorder="1" applyAlignment="1">
      <alignment vertical="center" wrapText="1"/>
    </xf>
    <xf numFmtId="49" fontId="9" fillId="0" borderId="23" xfId="0" applyNumberFormat="1" applyFont="1" applyBorder="1" applyAlignment="1">
      <alignment horizontal="center" vertical="center" wrapText="1"/>
    </xf>
    <xf numFmtId="49" fontId="9" fillId="0" borderId="33"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32" xfId="0" applyNumberFormat="1" applyFont="1" applyBorder="1" applyAlignment="1">
      <alignment horizontal="center" vertical="center" wrapText="1"/>
    </xf>
    <xf numFmtId="0" fontId="14" fillId="0" borderId="23" xfId="0" applyFont="1" applyFill="1" applyBorder="1" applyAlignment="1">
      <alignment horizontal="center" vertical="center" wrapText="1"/>
    </xf>
    <xf numFmtId="0" fontId="14" fillId="0" borderId="33"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32" xfId="0"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33" xfId="0" applyNumberFormat="1" applyFont="1" applyFill="1" applyBorder="1" applyAlignment="1">
      <alignment horizontal="center" vertical="center" wrapText="1"/>
    </xf>
    <xf numFmtId="49" fontId="9" fillId="0" borderId="31" xfId="0" applyNumberFormat="1"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1" xfId="0" applyFont="1" applyFill="1" applyBorder="1" applyAlignment="1">
      <alignment horizontal="center" vertical="center" wrapText="1"/>
    </xf>
    <xf numFmtId="49" fontId="4" fillId="0" borderId="33" xfId="0" applyNumberFormat="1" applyFont="1" applyBorder="1" applyAlignment="1">
      <alignment horizontal="center" vertical="center" wrapText="1"/>
    </xf>
    <xf numFmtId="49" fontId="0" fillId="0" borderId="32" xfId="0" applyNumberFormat="1" applyBorder="1" applyAlignment="1">
      <alignment horizontal="center" vertical="center" wrapText="1"/>
    </xf>
    <xf numFmtId="49" fontId="7" fillId="0" borderId="33"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0" fontId="18" fillId="0" borderId="23" xfId="0" applyFont="1" applyFill="1" applyBorder="1" applyAlignment="1">
      <alignment horizontal="center" vertical="center" wrapText="1"/>
    </xf>
    <xf numFmtId="0" fontId="18" fillId="0" borderId="3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14" fontId="7" fillId="0" borderId="1" xfId="0" applyNumberFormat="1" applyFont="1" applyFill="1" applyBorder="1" applyAlignment="1">
      <alignment horizontal="center" vertical="center"/>
    </xf>
    <xf numFmtId="14" fontId="7" fillId="0" borderId="52" xfId="0" applyNumberFormat="1" applyFont="1" applyFill="1" applyBorder="1" applyAlignment="1">
      <alignment horizontal="center" vertical="center"/>
    </xf>
    <xf numFmtId="14" fontId="7" fillId="0" borderId="47" xfId="0" applyNumberFormat="1"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7" fillId="0" borderId="53" xfId="0" applyFont="1" applyFill="1" applyBorder="1" applyAlignment="1">
      <alignment horizontal="left" vertical="center" wrapText="1"/>
    </xf>
    <xf numFmtId="0" fontId="6" fillId="0" borderId="20"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xf>
    <xf numFmtId="14" fontId="3" fillId="0" borderId="34" xfId="0" applyNumberFormat="1" applyFont="1" applyBorder="1" applyAlignment="1">
      <alignment horizontal="center" vertical="center"/>
    </xf>
    <xf numFmtId="14" fontId="3" fillId="0" borderId="35" xfId="0" applyNumberFormat="1" applyFont="1" applyBorder="1" applyAlignment="1">
      <alignment horizontal="center" vertical="center"/>
    </xf>
    <xf numFmtId="14" fontId="7" fillId="0" borderId="34" xfId="0" applyNumberFormat="1" applyFont="1" applyFill="1" applyBorder="1" applyAlignment="1">
      <alignment horizontal="center" vertical="center" wrapText="1"/>
    </xf>
    <xf numFmtId="14" fontId="7" fillId="0" borderId="35" xfId="0" applyNumberFormat="1" applyFont="1" applyFill="1" applyBorder="1" applyAlignment="1">
      <alignment horizontal="center" vertical="center"/>
    </xf>
    <xf numFmtId="14" fontId="7" fillId="0" borderId="36" xfId="0" applyNumberFormat="1" applyFont="1" applyFill="1" applyBorder="1" applyAlignment="1">
      <alignment horizontal="center" vertical="center"/>
    </xf>
    <xf numFmtId="0" fontId="6" fillId="11" borderId="20" xfId="0" applyFont="1" applyFill="1" applyBorder="1" applyAlignment="1">
      <alignment horizontal="center"/>
    </xf>
    <xf numFmtId="0" fontId="6" fillId="11" borderId="38" xfId="0" applyFont="1" applyFill="1" applyBorder="1" applyAlignment="1">
      <alignment horizontal="center"/>
    </xf>
    <xf numFmtId="0" fontId="6" fillId="11" borderId="21" xfId="0" applyFont="1" applyFill="1" applyBorder="1" applyAlignment="1">
      <alignment horizontal="center"/>
    </xf>
    <xf numFmtId="0" fontId="7" fillId="8" borderId="39" xfId="0" applyFont="1" applyFill="1" applyBorder="1" applyAlignment="1">
      <alignment horizontal="left" vertical="center"/>
    </xf>
    <xf numFmtId="0" fontId="7" fillId="8" borderId="36" xfId="0" applyFont="1" applyFill="1" applyBorder="1" applyAlignment="1">
      <alignment horizontal="left" vertical="center"/>
    </xf>
    <xf numFmtId="0" fontId="2" fillId="0" borderId="34" xfId="0" applyFont="1" applyBorder="1" applyAlignment="1">
      <alignment horizontal="left" vertical="center" wrapText="1"/>
    </xf>
    <xf numFmtId="0" fontId="2" fillId="0" borderId="33" xfId="0" applyFont="1" applyBorder="1" applyAlignment="1">
      <alignment horizontal="left" vertical="center" wrapText="1"/>
    </xf>
    <xf numFmtId="14" fontId="7" fillId="0" borderId="35" xfId="0" applyNumberFormat="1" applyFont="1" applyFill="1" applyBorder="1" applyAlignment="1">
      <alignment horizontal="center" vertical="center" wrapText="1"/>
    </xf>
    <xf numFmtId="14" fontId="7" fillId="0" borderId="36" xfId="0" applyNumberFormat="1" applyFont="1" applyFill="1" applyBorder="1" applyAlignment="1">
      <alignment horizontal="center" vertical="center" wrapText="1"/>
    </xf>
    <xf numFmtId="0" fontId="7" fillId="8" borderId="34" xfId="0" applyFont="1" applyFill="1" applyBorder="1" applyAlignment="1">
      <alignment horizontal="left" vertical="center" wrapText="1"/>
    </xf>
    <xf numFmtId="0" fontId="7" fillId="8" borderId="35" xfId="0" applyFont="1" applyFill="1" applyBorder="1" applyAlignment="1">
      <alignment horizontal="left" vertical="center" wrapText="1"/>
    </xf>
    <xf numFmtId="0" fontId="7" fillId="8" borderId="36" xfId="0" applyFont="1" applyFill="1" applyBorder="1" applyAlignment="1">
      <alignment horizontal="left" vertical="center" wrapText="1"/>
    </xf>
    <xf numFmtId="49" fontId="7" fillId="0" borderId="34"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49" fontId="7" fillId="0" borderId="36" xfId="0" applyNumberFormat="1" applyFont="1" applyBorder="1" applyAlignment="1">
      <alignment horizontal="center" vertic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12435417</xdr:colOff>
      <xdr:row>1</xdr:row>
      <xdr:rowOff>47950</xdr:rowOff>
    </xdr:from>
    <xdr:to>
      <xdr:col>4</xdr:col>
      <xdr:colOff>11244792</xdr:colOff>
      <xdr:row>1</xdr:row>
      <xdr:rowOff>355445</xdr:rowOff>
    </xdr:to>
    <xdr:pic>
      <xdr:nvPicPr>
        <xdr:cNvPr id="3" name="Obrázek 5" descr="SFZP_krivky_H">
          <a:extLst>
            <a:ext uri="{FF2B5EF4-FFF2-40B4-BE49-F238E27FC236}">
              <a16:creationId xmlns:a16="http://schemas.microsoft.com/office/drawing/2014/main" id="{369C1E1E-49E6-4906-8D45-716D41DA2A6B}"/>
            </a:ext>
          </a:extLst>
        </xdr:cNvPr>
        <xdr:cNvPicPr>
          <a:picLocks noChangeAspect="1"/>
        </xdr:cNvPicPr>
      </xdr:nvPicPr>
      <xdr:blipFill>
        <a:blip xmlns:r="http://schemas.openxmlformats.org/officeDocument/2006/relationships" r:embed="rId2"/>
        <a:stretch/>
      </xdr:blipFill>
      <xdr:spPr bwMode="auto">
        <a:xfrm>
          <a:off x="13464117" y="247975"/>
          <a:ext cx="0" cy="307495"/>
        </a:xfrm>
        <a:prstGeom prst="rect">
          <a:avLst/>
        </a:prstGeom>
        <a:noFill/>
        <a:ln>
          <a:noFill/>
        </a:ln>
      </xdr:spPr>
    </xdr:pic>
    <xdr:clientData/>
  </xdr:twoCellAnchor>
  <xdr:twoCellAnchor editAs="oneCell">
    <xdr:from>
      <xdr:col>4</xdr:col>
      <xdr:colOff>12220575</xdr:colOff>
      <xdr:row>1</xdr:row>
      <xdr:rowOff>57151</xdr:rowOff>
    </xdr:from>
    <xdr:to>
      <xdr:col>5</xdr:col>
      <xdr:colOff>0</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A40"/>
  <sheetViews>
    <sheetView tabSelected="1" zoomScale="47" zoomScaleNormal="40" workbookViewId="0">
      <pane ySplit="5" topLeftCell="A6" activePane="bottomLeft" state="frozen"/>
      <selection activeCell="P12" sqref="P12"/>
      <selection pane="bottomLeft" activeCell="D6" sqref="D6:D9"/>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bestFit="1" customWidth="1"/>
    <col min="21" max="21" width="11.5703125" style="1" bestFit="1" customWidth="1"/>
    <col min="22" max="22" width="24.140625" style="1" bestFit="1" customWidth="1"/>
    <col min="23" max="23" width="23.140625" style="1" customWidth="1"/>
    <col min="24" max="24" width="11.28515625" style="1" bestFit="1" customWidth="1"/>
    <col min="25" max="25" width="9.140625" style="1" bestFit="1"/>
    <col min="26" max="16384" width="9.140625" style="1"/>
  </cols>
  <sheetData>
    <row r="2" spans="2:27" s="9" customFormat="1" ht="43.5" customHeight="1" x14ac:dyDescent="0.25">
      <c r="B2" s="183" t="s">
        <v>241</v>
      </c>
      <c r="C2" s="184"/>
      <c r="D2" s="184"/>
      <c r="E2" s="184"/>
      <c r="F2" s="184"/>
      <c r="G2" s="184"/>
      <c r="H2" s="184"/>
      <c r="I2" s="184"/>
      <c r="J2" s="184"/>
      <c r="K2" s="184"/>
      <c r="L2" s="184"/>
      <c r="M2" s="184"/>
      <c r="N2" s="184"/>
      <c r="O2" s="184"/>
      <c r="P2" s="184"/>
      <c r="Q2" s="184"/>
      <c r="R2" s="184"/>
      <c r="S2" s="184"/>
      <c r="T2" s="185"/>
      <c r="U2" s="1"/>
      <c r="V2" s="1"/>
      <c r="W2" s="10"/>
      <c r="X2" s="10"/>
      <c r="Y2" s="10"/>
      <c r="Z2" s="10"/>
      <c r="AA2" s="10"/>
    </row>
    <row r="3" spans="2:27" s="11" customFormat="1" ht="22.7" customHeight="1" x14ac:dyDescent="0.25">
      <c r="B3" s="186" t="s">
        <v>0</v>
      </c>
      <c r="C3" s="187"/>
      <c r="D3" s="187"/>
      <c r="E3" s="188"/>
      <c r="F3" s="17"/>
      <c r="G3" s="189" t="s">
        <v>1</v>
      </c>
      <c r="H3" s="190"/>
      <c r="I3" s="190"/>
      <c r="J3" s="190"/>
      <c r="K3" s="191"/>
      <c r="L3" s="192" t="s">
        <v>2</v>
      </c>
      <c r="M3" s="193"/>
      <c r="N3" s="193"/>
      <c r="O3" s="193"/>
      <c r="P3" s="193"/>
      <c r="Q3" s="193"/>
      <c r="R3" s="193"/>
      <c r="S3" s="193"/>
      <c r="T3" s="194"/>
      <c r="U3" s="12"/>
      <c r="V3" s="12"/>
      <c r="W3" s="13"/>
      <c r="X3" s="13"/>
      <c r="Y3" s="13"/>
      <c r="Z3" s="13"/>
      <c r="AA3" s="13"/>
    </row>
    <row r="4" spans="2:27" s="14" customFormat="1" ht="25.5" customHeight="1" x14ac:dyDescent="0.25">
      <c r="B4" s="195" t="s">
        <v>3</v>
      </c>
      <c r="C4" s="197" t="s">
        <v>4</v>
      </c>
      <c r="D4" s="198"/>
      <c r="E4" s="199" t="s">
        <v>5</v>
      </c>
      <c r="F4" s="211" t="s">
        <v>38</v>
      </c>
      <c r="G4" s="201" t="s">
        <v>6</v>
      </c>
      <c r="H4" s="202"/>
      <c r="I4" s="203" t="s">
        <v>7</v>
      </c>
      <c r="J4" s="203" t="s">
        <v>8</v>
      </c>
      <c r="K4" s="205" t="s">
        <v>9</v>
      </c>
      <c r="L4" s="207" t="s">
        <v>10</v>
      </c>
      <c r="M4" s="207" t="s">
        <v>11</v>
      </c>
      <c r="N4" s="181" t="s">
        <v>12</v>
      </c>
      <c r="O4" s="181" t="s">
        <v>13</v>
      </c>
      <c r="P4" s="181" t="s">
        <v>14</v>
      </c>
      <c r="Q4" s="181" t="s">
        <v>15</v>
      </c>
      <c r="R4" s="181"/>
      <c r="S4" s="181"/>
      <c r="T4" s="209" t="s">
        <v>16</v>
      </c>
      <c r="U4" s="6"/>
      <c r="V4" s="6"/>
      <c r="W4" s="6"/>
    </row>
    <row r="5" spans="2:27" s="4" customFormat="1" ht="48.2" customHeight="1" thickBot="1" x14ac:dyDescent="0.3">
      <c r="B5" s="196"/>
      <c r="C5" s="26" t="s">
        <v>17</v>
      </c>
      <c r="D5" s="26" t="s">
        <v>18</v>
      </c>
      <c r="E5" s="200"/>
      <c r="F5" s="212"/>
      <c r="G5" s="30" t="s">
        <v>19</v>
      </c>
      <c r="H5" s="30" t="s">
        <v>20</v>
      </c>
      <c r="I5" s="204"/>
      <c r="J5" s="204"/>
      <c r="K5" s="206"/>
      <c r="L5" s="208"/>
      <c r="M5" s="208"/>
      <c r="N5" s="182"/>
      <c r="O5" s="182"/>
      <c r="P5" s="182" t="s">
        <v>21</v>
      </c>
      <c r="Q5" s="31" t="s">
        <v>22</v>
      </c>
      <c r="R5" s="31" t="s">
        <v>23</v>
      </c>
      <c r="S5" s="31" t="s">
        <v>24</v>
      </c>
      <c r="T5" s="210"/>
      <c r="U5" s="6"/>
      <c r="V5" s="6"/>
    </row>
    <row r="6" spans="2:27" s="15" customFormat="1" ht="150" x14ac:dyDescent="0.25">
      <c r="B6" s="218" t="s">
        <v>25</v>
      </c>
      <c r="C6" s="229" t="s">
        <v>26</v>
      </c>
      <c r="D6" s="232" t="s">
        <v>27</v>
      </c>
      <c r="E6" s="117" t="s">
        <v>180</v>
      </c>
      <c r="F6" s="120" t="s">
        <v>181</v>
      </c>
      <c r="G6" s="119" t="s">
        <v>182</v>
      </c>
      <c r="H6" s="118" t="s">
        <v>183</v>
      </c>
      <c r="I6" s="118" t="s">
        <v>184</v>
      </c>
      <c r="J6" s="118" t="s">
        <v>50</v>
      </c>
      <c r="K6" s="120" t="s">
        <v>237</v>
      </c>
      <c r="L6" s="120" t="s">
        <v>48</v>
      </c>
      <c r="M6" s="119" t="s">
        <v>185</v>
      </c>
      <c r="N6" s="119" t="s">
        <v>186</v>
      </c>
      <c r="O6" s="121">
        <v>45352</v>
      </c>
      <c r="P6" s="120" t="s">
        <v>187</v>
      </c>
      <c r="Q6" s="123">
        <f>R6/0.75</f>
        <v>3333333333.3333335</v>
      </c>
      <c r="R6" s="132">
        <v>2500000000</v>
      </c>
      <c r="S6" s="124">
        <f>Q6-R6</f>
        <v>833333333.33333349</v>
      </c>
      <c r="T6" s="125" t="s">
        <v>40</v>
      </c>
    </row>
    <row r="7" spans="2:27" s="15" customFormat="1" ht="150" x14ac:dyDescent="0.25">
      <c r="B7" s="219"/>
      <c r="C7" s="230"/>
      <c r="D7" s="233"/>
      <c r="E7" s="87" t="s">
        <v>188</v>
      </c>
      <c r="F7" s="88" t="s">
        <v>189</v>
      </c>
      <c r="G7" s="89" t="s">
        <v>182</v>
      </c>
      <c r="H7" s="90" t="s">
        <v>190</v>
      </c>
      <c r="I7" s="90" t="s">
        <v>184</v>
      </c>
      <c r="J7" s="90" t="s">
        <v>50</v>
      </c>
      <c r="K7" s="88" t="s">
        <v>238</v>
      </c>
      <c r="L7" s="88" t="s">
        <v>48</v>
      </c>
      <c r="M7" s="89" t="s">
        <v>185</v>
      </c>
      <c r="N7" s="89" t="s">
        <v>186</v>
      </c>
      <c r="O7" s="91">
        <v>45352</v>
      </c>
      <c r="P7" s="88" t="s">
        <v>187</v>
      </c>
      <c r="Q7" s="96">
        <f>R7/0.75</f>
        <v>3333333333.3333335</v>
      </c>
      <c r="R7" s="92">
        <v>2500000000</v>
      </c>
      <c r="S7" s="93">
        <f>Q7-R7</f>
        <v>833333333.33333349</v>
      </c>
      <c r="T7" s="94" t="s">
        <v>40</v>
      </c>
    </row>
    <row r="8" spans="2:27" s="15" customFormat="1" ht="45" x14ac:dyDescent="0.25">
      <c r="B8" s="219"/>
      <c r="C8" s="230"/>
      <c r="D8" s="233"/>
      <c r="E8" s="97" t="s">
        <v>55</v>
      </c>
      <c r="F8" s="52" t="s">
        <v>56</v>
      </c>
      <c r="G8" s="53" t="s">
        <v>57</v>
      </c>
      <c r="H8" s="52" t="s">
        <v>58</v>
      </c>
      <c r="I8" s="52" t="s">
        <v>59</v>
      </c>
      <c r="J8" s="52" t="s">
        <v>50</v>
      </c>
      <c r="K8" s="54" t="s">
        <v>239</v>
      </c>
      <c r="L8" s="54" t="s">
        <v>48</v>
      </c>
      <c r="M8" s="53" t="s">
        <v>60</v>
      </c>
      <c r="N8" s="53" t="s">
        <v>60</v>
      </c>
      <c r="O8" s="55">
        <v>45077</v>
      </c>
      <c r="P8" s="54" t="s">
        <v>61</v>
      </c>
      <c r="Q8" s="56">
        <f>R8/0.5</f>
        <v>1000000000</v>
      </c>
      <c r="R8" s="56">
        <v>500000000</v>
      </c>
      <c r="S8" s="57">
        <f>Q8-R8</f>
        <v>500000000</v>
      </c>
      <c r="T8" s="58" t="s">
        <v>40</v>
      </c>
    </row>
    <row r="9" spans="2:27" s="15" customFormat="1" ht="45.75" thickBot="1" x14ac:dyDescent="0.3">
      <c r="B9" s="219"/>
      <c r="C9" s="231"/>
      <c r="D9" s="234"/>
      <c r="E9" s="51" t="s">
        <v>62</v>
      </c>
      <c r="F9" s="52" t="s">
        <v>63</v>
      </c>
      <c r="G9" s="53" t="s">
        <v>57</v>
      </c>
      <c r="H9" s="52" t="s">
        <v>58</v>
      </c>
      <c r="I9" s="52" t="s">
        <v>59</v>
      </c>
      <c r="J9" s="52" t="s">
        <v>50</v>
      </c>
      <c r="K9" s="54" t="s">
        <v>240</v>
      </c>
      <c r="L9" s="54" t="s">
        <v>48</v>
      </c>
      <c r="M9" s="53" t="s">
        <v>60</v>
      </c>
      <c r="N9" s="53" t="s">
        <v>60</v>
      </c>
      <c r="O9" s="55">
        <v>45077</v>
      </c>
      <c r="P9" s="54" t="s">
        <v>61</v>
      </c>
      <c r="Q9" s="56">
        <f t="shared" ref="Q9" si="0">R9/0.5</f>
        <v>1000000000</v>
      </c>
      <c r="R9" s="56">
        <v>500000000</v>
      </c>
      <c r="S9" s="57">
        <f t="shared" ref="S9:S18" si="1">Q9-R9</f>
        <v>500000000</v>
      </c>
      <c r="T9" s="58" t="s">
        <v>40</v>
      </c>
    </row>
    <row r="10" spans="2:27" s="15" customFormat="1" ht="165.75" thickBot="1" x14ac:dyDescent="0.3">
      <c r="B10" s="219"/>
      <c r="C10" s="37" t="s">
        <v>28</v>
      </c>
      <c r="D10" s="36" t="s">
        <v>29</v>
      </c>
      <c r="E10" s="59" t="s">
        <v>65</v>
      </c>
      <c r="F10" s="60" t="s">
        <v>66</v>
      </c>
      <c r="G10" s="61" t="s">
        <v>67</v>
      </c>
      <c r="H10" s="60" t="s">
        <v>68</v>
      </c>
      <c r="I10" s="60" t="s">
        <v>69</v>
      </c>
      <c r="J10" s="60" t="s">
        <v>50</v>
      </c>
      <c r="K10" s="62" t="s">
        <v>64</v>
      </c>
      <c r="L10" s="62" t="s">
        <v>48</v>
      </c>
      <c r="M10" s="61" t="s">
        <v>60</v>
      </c>
      <c r="N10" s="61" t="s">
        <v>60</v>
      </c>
      <c r="O10" s="63">
        <v>45077</v>
      </c>
      <c r="P10" s="62" t="s">
        <v>169</v>
      </c>
      <c r="Q10" s="64">
        <f>R10/0.75</f>
        <v>1100000000</v>
      </c>
      <c r="R10" s="64">
        <v>825000000</v>
      </c>
      <c r="S10" s="65">
        <f t="shared" si="1"/>
        <v>275000000</v>
      </c>
      <c r="T10" s="66" t="s">
        <v>40</v>
      </c>
    </row>
    <row r="11" spans="2:27" ht="57.2" customHeight="1" x14ac:dyDescent="0.25">
      <c r="B11" s="219"/>
      <c r="C11" s="221" t="s">
        <v>30</v>
      </c>
      <c r="D11" s="225" t="s">
        <v>31</v>
      </c>
      <c r="E11" s="117" t="s">
        <v>191</v>
      </c>
      <c r="F11" s="118" t="s">
        <v>192</v>
      </c>
      <c r="G11" s="119" t="s">
        <v>193</v>
      </c>
      <c r="H11" s="118" t="s">
        <v>194</v>
      </c>
      <c r="I11" s="118" t="s">
        <v>195</v>
      </c>
      <c r="J11" s="118" t="s">
        <v>50</v>
      </c>
      <c r="K11" s="120" t="s">
        <v>47</v>
      </c>
      <c r="L11" s="120" t="s">
        <v>196</v>
      </c>
      <c r="M11" s="119" t="s">
        <v>197</v>
      </c>
      <c r="N11" s="119" t="s">
        <v>197</v>
      </c>
      <c r="O11" s="121">
        <v>45275</v>
      </c>
      <c r="P11" s="122">
        <v>0.8</v>
      </c>
      <c r="Q11" s="123">
        <f>R11/0.8</f>
        <v>187500000</v>
      </c>
      <c r="R11" s="123">
        <v>150000000</v>
      </c>
      <c r="S11" s="124">
        <f t="shared" si="1"/>
        <v>37500000</v>
      </c>
      <c r="T11" s="125" t="s">
        <v>40</v>
      </c>
    </row>
    <row r="12" spans="2:27" ht="57.2" customHeight="1" x14ac:dyDescent="0.25">
      <c r="B12" s="219"/>
      <c r="C12" s="222"/>
      <c r="D12" s="226"/>
      <c r="E12" s="35" t="s">
        <v>198</v>
      </c>
      <c r="F12" s="34" t="s">
        <v>199</v>
      </c>
      <c r="G12" s="23" t="s">
        <v>193</v>
      </c>
      <c r="H12" s="34" t="s">
        <v>194</v>
      </c>
      <c r="I12" s="34" t="s">
        <v>200</v>
      </c>
      <c r="J12" s="34" t="s">
        <v>50</v>
      </c>
      <c r="K12" s="27" t="s">
        <v>47</v>
      </c>
      <c r="L12" s="27" t="s">
        <v>196</v>
      </c>
      <c r="M12" s="23" t="s">
        <v>201</v>
      </c>
      <c r="N12" s="23" t="s">
        <v>201</v>
      </c>
      <c r="O12" s="28">
        <v>45189</v>
      </c>
      <c r="P12" s="29" t="s">
        <v>202</v>
      </c>
      <c r="Q12" s="86">
        <f>R12/1</f>
        <v>200000000</v>
      </c>
      <c r="R12" s="86">
        <v>200000000</v>
      </c>
      <c r="S12" s="32">
        <f t="shared" si="1"/>
        <v>0</v>
      </c>
      <c r="T12" s="33" t="s">
        <v>40</v>
      </c>
    </row>
    <row r="13" spans="2:27" ht="57.2" customHeight="1" x14ac:dyDescent="0.25">
      <c r="B13" s="219"/>
      <c r="C13" s="222"/>
      <c r="D13" s="226"/>
      <c r="E13" s="87" t="s">
        <v>203</v>
      </c>
      <c r="F13" s="90" t="s">
        <v>204</v>
      </c>
      <c r="G13" s="89" t="s">
        <v>205</v>
      </c>
      <c r="H13" s="90" t="s">
        <v>206</v>
      </c>
      <c r="I13" s="90" t="s">
        <v>207</v>
      </c>
      <c r="J13" s="90" t="s">
        <v>50</v>
      </c>
      <c r="K13" s="88" t="s">
        <v>47</v>
      </c>
      <c r="L13" s="88" t="s">
        <v>196</v>
      </c>
      <c r="M13" s="89" t="s">
        <v>208</v>
      </c>
      <c r="N13" s="89" t="s">
        <v>208</v>
      </c>
      <c r="O13" s="91">
        <v>45230</v>
      </c>
      <c r="P13" s="29">
        <v>0.85</v>
      </c>
      <c r="Q13" s="86">
        <f>R13/0.85</f>
        <v>235294117.64705884</v>
      </c>
      <c r="R13" s="96">
        <v>200000000</v>
      </c>
      <c r="S13" s="93">
        <f t="shared" si="1"/>
        <v>35294117.647058845</v>
      </c>
      <c r="T13" s="94" t="s">
        <v>40</v>
      </c>
    </row>
    <row r="14" spans="2:27" ht="315" x14ac:dyDescent="0.25">
      <c r="B14" s="219"/>
      <c r="C14" s="222"/>
      <c r="D14" s="226"/>
      <c r="E14" s="53" t="s">
        <v>172</v>
      </c>
      <c r="F14" s="67" t="s">
        <v>173</v>
      </c>
      <c r="G14" s="53" t="s">
        <v>174</v>
      </c>
      <c r="H14" s="84" t="s">
        <v>175</v>
      </c>
      <c r="I14" s="84" t="s">
        <v>176</v>
      </c>
      <c r="J14" s="84" t="s">
        <v>50</v>
      </c>
      <c r="K14" s="54" t="s">
        <v>47</v>
      </c>
      <c r="L14" s="54" t="s">
        <v>48</v>
      </c>
      <c r="M14" s="53" t="s">
        <v>49</v>
      </c>
      <c r="N14" s="53" t="s">
        <v>49</v>
      </c>
      <c r="O14" s="55">
        <v>45230</v>
      </c>
      <c r="P14" s="80" t="s">
        <v>177</v>
      </c>
      <c r="Q14" s="85">
        <f t="shared" ref="Q14" si="2">R14/1</f>
        <v>2500000000</v>
      </c>
      <c r="R14" s="56">
        <v>2500000000</v>
      </c>
      <c r="S14" s="57">
        <f t="shared" si="1"/>
        <v>0</v>
      </c>
      <c r="T14" s="58" t="s">
        <v>40</v>
      </c>
    </row>
    <row r="15" spans="2:27" ht="135" x14ac:dyDescent="0.25">
      <c r="B15" s="219"/>
      <c r="C15" s="223"/>
      <c r="D15" s="227"/>
      <c r="E15" s="51" t="s">
        <v>72</v>
      </c>
      <c r="F15" s="67" t="s">
        <v>73</v>
      </c>
      <c r="G15" s="53" t="s">
        <v>74</v>
      </c>
      <c r="H15" s="52" t="s">
        <v>75</v>
      </c>
      <c r="I15" s="52" t="s">
        <v>76</v>
      </c>
      <c r="J15" s="52" t="s">
        <v>50</v>
      </c>
      <c r="K15" s="54" t="s">
        <v>47</v>
      </c>
      <c r="L15" s="54" t="s">
        <v>48</v>
      </c>
      <c r="M15" s="53" t="s">
        <v>77</v>
      </c>
      <c r="N15" s="53" t="s">
        <v>77</v>
      </c>
      <c r="O15" s="55">
        <v>45044</v>
      </c>
      <c r="P15" s="68">
        <v>0.85</v>
      </c>
      <c r="Q15" s="56">
        <f t="shared" ref="Q15" si="3">R15/0.85</f>
        <v>176470588.23529413</v>
      </c>
      <c r="R15" s="56">
        <v>150000000</v>
      </c>
      <c r="S15" s="57">
        <f t="shared" si="1"/>
        <v>26470588.235294133</v>
      </c>
      <c r="T15" s="58" t="s">
        <v>40</v>
      </c>
    </row>
    <row r="16" spans="2:27" ht="60" x14ac:dyDescent="0.25">
      <c r="B16" s="219"/>
      <c r="C16" s="223"/>
      <c r="D16" s="227"/>
      <c r="E16" s="51" t="s">
        <v>78</v>
      </c>
      <c r="F16" s="67" t="s">
        <v>79</v>
      </c>
      <c r="G16" s="53" t="s">
        <v>80</v>
      </c>
      <c r="H16" s="52" t="s">
        <v>81</v>
      </c>
      <c r="I16" s="52" t="s">
        <v>82</v>
      </c>
      <c r="J16" s="52" t="s">
        <v>50</v>
      </c>
      <c r="K16" s="54" t="s">
        <v>47</v>
      </c>
      <c r="L16" s="54" t="s">
        <v>48</v>
      </c>
      <c r="M16" s="53" t="s">
        <v>77</v>
      </c>
      <c r="N16" s="53" t="s">
        <v>77</v>
      </c>
      <c r="O16" s="55">
        <v>45077</v>
      </c>
      <c r="P16" s="68">
        <v>0.8</v>
      </c>
      <c r="Q16" s="56">
        <f t="shared" ref="Q16:Q17" si="4">R16/0.8</f>
        <v>125000000</v>
      </c>
      <c r="R16" s="56">
        <v>100000000</v>
      </c>
      <c r="S16" s="57">
        <f t="shared" si="1"/>
        <v>25000000</v>
      </c>
      <c r="T16" s="58" t="s">
        <v>40</v>
      </c>
    </row>
    <row r="17" spans="2:23" ht="60" x14ac:dyDescent="0.25">
      <c r="B17" s="219"/>
      <c r="C17" s="223"/>
      <c r="D17" s="227"/>
      <c r="E17" s="51" t="s">
        <v>83</v>
      </c>
      <c r="F17" s="67" t="s">
        <v>84</v>
      </c>
      <c r="G17" s="53" t="s">
        <v>85</v>
      </c>
      <c r="H17" s="52" t="s">
        <v>86</v>
      </c>
      <c r="I17" s="52" t="s">
        <v>87</v>
      </c>
      <c r="J17" s="52" t="s">
        <v>50</v>
      </c>
      <c r="K17" s="54" t="s">
        <v>47</v>
      </c>
      <c r="L17" s="54" t="s">
        <v>51</v>
      </c>
      <c r="M17" s="53" t="s">
        <v>88</v>
      </c>
      <c r="N17" s="53" t="s">
        <v>88</v>
      </c>
      <c r="O17" s="55">
        <v>44957</v>
      </c>
      <c r="P17" s="68">
        <v>0.8</v>
      </c>
      <c r="Q17" s="56">
        <f t="shared" si="4"/>
        <v>375000000</v>
      </c>
      <c r="R17" s="56">
        <v>300000000</v>
      </c>
      <c r="S17" s="57">
        <f t="shared" si="1"/>
        <v>75000000</v>
      </c>
      <c r="T17" s="58" t="s">
        <v>40</v>
      </c>
    </row>
    <row r="18" spans="2:23" ht="57.2" customHeight="1" thickBot="1" x14ac:dyDescent="0.35">
      <c r="B18" s="219"/>
      <c r="C18" s="224"/>
      <c r="D18" s="228"/>
      <c r="E18" s="69" t="s">
        <v>89</v>
      </c>
      <c r="F18" s="70" t="s">
        <v>90</v>
      </c>
      <c r="G18" s="71" t="s">
        <v>91</v>
      </c>
      <c r="H18" s="72" t="s">
        <v>92</v>
      </c>
      <c r="I18" s="73"/>
      <c r="J18" s="72" t="s">
        <v>50</v>
      </c>
      <c r="K18" s="74" t="s">
        <v>47</v>
      </c>
      <c r="L18" s="74" t="s">
        <v>48</v>
      </c>
      <c r="M18" s="71" t="s">
        <v>93</v>
      </c>
      <c r="N18" s="71" t="s">
        <v>94</v>
      </c>
      <c r="O18" s="75">
        <v>45245</v>
      </c>
      <c r="P18" s="76">
        <v>0.85</v>
      </c>
      <c r="Q18" s="77">
        <f>R18/0.85</f>
        <v>117647058.82352942</v>
      </c>
      <c r="R18" s="77">
        <v>100000000</v>
      </c>
      <c r="S18" s="126">
        <f t="shared" si="1"/>
        <v>17647058.823529422</v>
      </c>
      <c r="T18" s="127" t="s">
        <v>40</v>
      </c>
    </row>
    <row r="19" spans="2:23" ht="111.2" customHeight="1" x14ac:dyDescent="0.25">
      <c r="B19" s="219"/>
      <c r="C19" s="235" t="s">
        <v>36</v>
      </c>
      <c r="D19" s="237" t="s">
        <v>37</v>
      </c>
      <c r="E19" s="110" t="s">
        <v>100</v>
      </c>
      <c r="F19" s="111" t="s">
        <v>101</v>
      </c>
      <c r="G19" s="112" t="s">
        <v>102</v>
      </c>
      <c r="H19" s="113" t="s">
        <v>103</v>
      </c>
      <c r="I19" s="113" t="s">
        <v>104</v>
      </c>
      <c r="J19" s="113" t="s">
        <v>50</v>
      </c>
      <c r="K19" s="80" t="s">
        <v>47</v>
      </c>
      <c r="L19" s="113" t="s">
        <v>48</v>
      </c>
      <c r="M19" s="112" t="s">
        <v>105</v>
      </c>
      <c r="N19" s="112" t="s">
        <v>105</v>
      </c>
      <c r="O19" s="114">
        <v>44985</v>
      </c>
      <c r="P19" s="115">
        <v>0.7</v>
      </c>
      <c r="Q19" s="85">
        <f>R19/0.7</f>
        <v>5714285714.2857151</v>
      </c>
      <c r="R19" s="85">
        <v>4000000000</v>
      </c>
      <c r="S19" s="85">
        <f>Q19-R19</f>
        <v>1714285714.2857151</v>
      </c>
      <c r="T19" s="116" t="s">
        <v>40</v>
      </c>
    </row>
    <row r="20" spans="2:23" ht="83.25" thickBot="1" x14ac:dyDescent="0.3">
      <c r="B20" s="219"/>
      <c r="C20" s="236"/>
      <c r="D20" s="238"/>
      <c r="E20" s="69" t="s">
        <v>95</v>
      </c>
      <c r="F20" s="70" t="s">
        <v>96</v>
      </c>
      <c r="G20" s="71" t="s">
        <v>97</v>
      </c>
      <c r="H20" s="72" t="s">
        <v>71</v>
      </c>
      <c r="I20" s="133" t="s">
        <v>98</v>
      </c>
      <c r="J20" s="72" t="s">
        <v>46</v>
      </c>
      <c r="K20" s="74" t="s">
        <v>47</v>
      </c>
      <c r="L20" s="74" t="s">
        <v>48</v>
      </c>
      <c r="M20" s="71" t="s">
        <v>99</v>
      </c>
      <c r="N20" s="71" t="s">
        <v>99</v>
      </c>
      <c r="O20" s="75">
        <v>44972</v>
      </c>
      <c r="P20" s="76">
        <v>1</v>
      </c>
      <c r="Q20" s="77">
        <f>R20/1</f>
        <v>750000000</v>
      </c>
      <c r="R20" s="77">
        <v>750000000</v>
      </c>
      <c r="S20" s="77">
        <f t="shared" ref="S20:S23" si="5">Q20-R20</f>
        <v>0</v>
      </c>
      <c r="T20" s="78" t="s">
        <v>40</v>
      </c>
    </row>
    <row r="21" spans="2:23" ht="184.5" customHeight="1" x14ac:dyDescent="0.25">
      <c r="B21" s="219"/>
      <c r="C21" s="229" t="s">
        <v>32</v>
      </c>
      <c r="D21" s="239" t="s">
        <v>106</v>
      </c>
      <c r="E21" s="152" t="s">
        <v>107</v>
      </c>
      <c r="F21" s="79" t="s">
        <v>108</v>
      </c>
      <c r="G21" s="45" t="s">
        <v>250</v>
      </c>
      <c r="H21" s="44" t="s">
        <v>251</v>
      </c>
      <c r="I21" s="44" t="s">
        <v>252</v>
      </c>
      <c r="J21" s="44" t="s">
        <v>50</v>
      </c>
      <c r="K21" s="46" t="s">
        <v>47</v>
      </c>
      <c r="L21" s="46" t="s">
        <v>48</v>
      </c>
      <c r="M21" s="45" t="s">
        <v>109</v>
      </c>
      <c r="N21" s="45" t="s">
        <v>88</v>
      </c>
      <c r="O21" s="47">
        <v>45107</v>
      </c>
      <c r="P21" s="46" t="s">
        <v>253</v>
      </c>
      <c r="Q21" s="48">
        <f>R21/0.85</f>
        <v>1411764705.8823531</v>
      </c>
      <c r="R21" s="48">
        <v>1200000000</v>
      </c>
      <c r="S21" s="49">
        <f t="shared" si="5"/>
        <v>211764705.88235307</v>
      </c>
      <c r="T21" s="50" t="s">
        <v>40</v>
      </c>
    </row>
    <row r="22" spans="2:23" ht="105.75" thickBot="1" x14ac:dyDescent="0.3">
      <c r="B22" s="219"/>
      <c r="C22" s="231"/>
      <c r="D22" s="240"/>
      <c r="E22" s="153" t="s">
        <v>111</v>
      </c>
      <c r="F22" s="70" t="s">
        <v>112</v>
      </c>
      <c r="G22" s="71" t="s">
        <v>113</v>
      </c>
      <c r="H22" s="72" t="s">
        <v>114</v>
      </c>
      <c r="I22" s="72" t="s">
        <v>115</v>
      </c>
      <c r="J22" s="72" t="s">
        <v>50</v>
      </c>
      <c r="K22" s="74" t="s">
        <v>47</v>
      </c>
      <c r="L22" s="74" t="s">
        <v>48</v>
      </c>
      <c r="M22" s="71" t="s">
        <v>116</v>
      </c>
      <c r="N22" s="71" t="s">
        <v>117</v>
      </c>
      <c r="O22" s="75" t="s">
        <v>110</v>
      </c>
      <c r="P22" s="74" t="s">
        <v>118</v>
      </c>
      <c r="Q22" s="77">
        <f>R22/0.85</f>
        <v>588235294.11764705</v>
      </c>
      <c r="R22" s="77">
        <v>500000000</v>
      </c>
      <c r="S22" s="126">
        <f t="shared" si="5"/>
        <v>88235294.117647052</v>
      </c>
      <c r="T22" s="78" t="s">
        <v>40</v>
      </c>
      <c r="W22" s="42"/>
    </row>
    <row r="23" spans="2:23" s="165" customFormat="1" ht="159.75" customHeight="1" x14ac:dyDescent="0.25">
      <c r="B23" s="219"/>
      <c r="C23" s="215" t="s">
        <v>33</v>
      </c>
      <c r="D23" s="241" t="s">
        <v>34</v>
      </c>
      <c r="E23" s="128" t="s">
        <v>209</v>
      </c>
      <c r="F23" s="129" t="s">
        <v>242</v>
      </c>
      <c r="G23" s="129" t="s">
        <v>243</v>
      </c>
      <c r="H23" s="160" t="s">
        <v>244</v>
      </c>
      <c r="I23" s="160" t="s">
        <v>245</v>
      </c>
      <c r="J23" s="160" t="s">
        <v>246</v>
      </c>
      <c r="K23" s="130" t="s">
        <v>47</v>
      </c>
      <c r="L23" s="130" t="s">
        <v>48</v>
      </c>
      <c r="M23" s="129" t="s">
        <v>201</v>
      </c>
      <c r="N23" s="129" t="s">
        <v>201</v>
      </c>
      <c r="O23" s="161">
        <v>45230</v>
      </c>
      <c r="P23" s="162" t="s">
        <v>247</v>
      </c>
      <c r="Q23" s="163">
        <f>R23/1</f>
        <v>120000000</v>
      </c>
      <c r="R23" s="163">
        <v>120000000</v>
      </c>
      <c r="S23" s="164">
        <f t="shared" si="5"/>
        <v>0</v>
      </c>
      <c r="T23" s="131" t="s">
        <v>40</v>
      </c>
    </row>
    <row r="24" spans="2:23" ht="75.75" customHeight="1" x14ac:dyDescent="0.25">
      <c r="B24" s="219"/>
      <c r="C24" s="216"/>
      <c r="D24" s="242"/>
      <c r="E24" s="35" t="s">
        <v>210</v>
      </c>
      <c r="F24" s="23" t="s">
        <v>211</v>
      </c>
      <c r="G24" s="23" t="s">
        <v>212</v>
      </c>
      <c r="H24" s="34" t="s">
        <v>213</v>
      </c>
      <c r="I24" s="34" t="s">
        <v>214</v>
      </c>
      <c r="J24" s="34" t="s">
        <v>50</v>
      </c>
      <c r="K24" s="27" t="s">
        <v>47</v>
      </c>
      <c r="L24" s="27" t="s">
        <v>51</v>
      </c>
      <c r="M24" s="23" t="s">
        <v>201</v>
      </c>
      <c r="N24" s="23" t="s">
        <v>208</v>
      </c>
      <c r="O24" s="28">
        <v>45077</v>
      </c>
      <c r="P24" s="29" t="s">
        <v>215</v>
      </c>
      <c r="Q24" s="86">
        <f>R24/0.85</f>
        <v>176470588.23529413</v>
      </c>
      <c r="R24" s="86">
        <v>150000000</v>
      </c>
      <c r="S24" s="32">
        <f>Q24-R24</f>
        <v>26470588.235294133</v>
      </c>
      <c r="T24" s="33" t="s">
        <v>40</v>
      </c>
    </row>
    <row r="25" spans="2:23" ht="75.75" customHeight="1" x14ac:dyDescent="0.25">
      <c r="B25" s="219"/>
      <c r="C25" s="216"/>
      <c r="D25" s="242"/>
      <c r="E25" s="87" t="s">
        <v>216</v>
      </c>
      <c r="F25" s="89" t="s">
        <v>217</v>
      </c>
      <c r="G25" s="89" t="s">
        <v>52</v>
      </c>
      <c r="H25" s="90" t="s">
        <v>218</v>
      </c>
      <c r="I25" s="90" t="s">
        <v>53</v>
      </c>
      <c r="J25" s="90" t="s">
        <v>50</v>
      </c>
      <c r="K25" s="88" t="s">
        <v>47</v>
      </c>
      <c r="L25" s="88" t="s">
        <v>51</v>
      </c>
      <c r="M25" s="89" t="s">
        <v>219</v>
      </c>
      <c r="N25" s="89" t="s">
        <v>220</v>
      </c>
      <c r="O25" s="91">
        <v>45169</v>
      </c>
      <c r="P25" s="95" t="s">
        <v>54</v>
      </c>
      <c r="Q25" s="96">
        <f>R25/0.85</f>
        <v>1176470588.2352941</v>
      </c>
      <c r="R25" s="96">
        <v>1000000000</v>
      </c>
      <c r="S25" s="93">
        <f>Q25-R25</f>
        <v>176470588.2352941</v>
      </c>
      <c r="T25" s="94" t="s">
        <v>40</v>
      </c>
    </row>
    <row r="26" spans="2:23" ht="90" x14ac:dyDescent="0.25">
      <c r="B26" s="219"/>
      <c r="C26" s="216"/>
      <c r="D26" s="242"/>
      <c r="E26" s="51" t="s">
        <v>122</v>
      </c>
      <c r="F26" s="53" t="s">
        <v>123</v>
      </c>
      <c r="G26" s="53" t="s">
        <v>124</v>
      </c>
      <c r="H26" s="52" t="s">
        <v>125</v>
      </c>
      <c r="I26" s="81"/>
      <c r="J26" s="52" t="s">
        <v>126</v>
      </c>
      <c r="K26" s="54" t="s">
        <v>47</v>
      </c>
      <c r="L26" s="54" t="s">
        <v>48</v>
      </c>
      <c r="M26" s="53" t="s">
        <v>109</v>
      </c>
      <c r="N26" s="53" t="s">
        <v>109</v>
      </c>
      <c r="O26" s="55">
        <v>45138</v>
      </c>
      <c r="P26" s="54" t="s">
        <v>127</v>
      </c>
      <c r="Q26" s="56">
        <f>R26/0.85</f>
        <v>2776470588.2352943</v>
      </c>
      <c r="R26" s="56">
        <v>2360000000</v>
      </c>
      <c r="S26" s="57">
        <f t="shared" ref="S26:S32" si="6">Q26-R26</f>
        <v>416470588.23529434</v>
      </c>
      <c r="T26" s="58" t="s">
        <v>40</v>
      </c>
    </row>
    <row r="27" spans="2:23" ht="105" x14ac:dyDescent="0.25">
      <c r="B27" s="219"/>
      <c r="C27" s="216"/>
      <c r="D27" s="242"/>
      <c r="E27" s="51" t="s">
        <v>128</v>
      </c>
      <c r="F27" s="53" t="s">
        <v>129</v>
      </c>
      <c r="G27" s="53" t="s">
        <v>130</v>
      </c>
      <c r="H27" s="52" t="s">
        <v>131</v>
      </c>
      <c r="I27" s="81"/>
      <c r="J27" s="52" t="s">
        <v>50</v>
      </c>
      <c r="K27" s="54" t="s">
        <v>47</v>
      </c>
      <c r="L27" s="54" t="s">
        <v>48</v>
      </c>
      <c r="M27" s="53" t="s">
        <v>109</v>
      </c>
      <c r="N27" s="53" t="s">
        <v>132</v>
      </c>
      <c r="O27" s="55">
        <v>45138</v>
      </c>
      <c r="P27" s="54" t="s">
        <v>133</v>
      </c>
      <c r="Q27" s="56">
        <f>R27/1</f>
        <v>150000000</v>
      </c>
      <c r="R27" s="56">
        <v>150000000</v>
      </c>
      <c r="S27" s="57">
        <f t="shared" si="6"/>
        <v>0</v>
      </c>
      <c r="T27" s="58" t="s">
        <v>40</v>
      </c>
    </row>
    <row r="28" spans="2:23" ht="60" x14ac:dyDescent="0.25">
      <c r="B28" s="219"/>
      <c r="C28" s="216"/>
      <c r="D28" s="242"/>
      <c r="E28" s="51" t="s">
        <v>134</v>
      </c>
      <c r="F28" s="82" t="s">
        <v>135</v>
      </c>
      <c r="G28" s="53" t="s">
        <v>136</v>
      </c>
      <c r="H28" s="52" t="s">
        <v>137</v>
      </c>
      <c r="I28" s="52" t="s">
        <v>53</v>
      </c>
      <c r="J28" s="52" t="s">
        <v>50</v>
      </c>
      <c r="K28" s="54" t="s">
        <v>47</v>
      </c>
      <c r="L28" s="54" t="s">
        <v>51</v>
      </c>
      <c r="M28" s="53" t="s">
        <v>88</v>
      </c>
      <c r="N28" s="53" t="s">
        <v>88</v>
      </c>
      <c r="O28" s="55">
        <v>44944</v>
      </c>
      <c r="P28" s="54" t="s">
        <v>54</v>
      </c>
      <c r="Q28" s="56">
        <f t="shared" ref="Q28:Q29" si="7">R28/0.85</f>
        <v>1411764705.8823531</v>
      </c>
      <c r="R28" s="56">
        <v>1200000000</v>
      </c>
      <c r="S28" s="57">
        <f t="shared" si="6"/>
        <v>211764705.88235307</v>
      </c>
      <c r="T28" s="58" t="s">
        <v>40</v>
      </c>
    </row>
    <row r="29" spans="2:23" ht="60" x14ac:dyDescent="0.25">
      <c r="B29" s="219"/>
      <c r="C29" s="216"/>
      <c r="D29" s="242"/>
      <c r="E29" s="51" t="s">
        <v>138</v>
      </c>
      <c r="F29" s="82" t="s">
        <v>139</v>
      </c>
      <c r="G29" s="53" t="s">
        <v>52</v>
      </c>
      <c r="H29" s="52" t="s">
        <v>137</v>
      </c>
      <c r="I29" s="52" t="s">
        <v>140</v>
      </c>
      <c r="J29" s="52" t="s">
        <v>50</v>
      </c>
      <c r="K29" s="54" t="s">
        <v>47</v>
      </c>
      <c r="L29" s="54" t="s">
        <v>48</v>
      </c>
      <c r="M29" s="53" t="s">
        <v>88</v>
      </c>
      <c r="N29" s="53" t="s">
        <v>141</v>
      </c>
      <c r="O29" s="55">
        <v>45248</v>
      </c>
      <c r="P29" s="54" t="s">
        <v>142</v>
      </c>
      <c r="Q29" s="83">
        <f t="shared" si="7"/>
        <v>352941176.47058827</v>
      </c>
      <c r="R29" s="56">
        <v>300000000</v>
      </c>
      <c r="S29" s="57">
        <f t="shared" si="6"/>
        <v>52941176.470588267</v>
      </c>
      <c r="T29" s="58" t="s">
        <v>40</v>
      </c>
    </row>
    <row r="30" spans="2:23" ht="75" x14ac:dyDescent="0.25">
      <c r="B30" s="219"/>
      <c r="C30" s="216"/>
      <c r="D30" s="242"/>
      <c r="E30" s="51" t="s">
        <v>143</v>
      </c>
      <c r="F30" s="82" t="s">
        <v>144</v>
      </c>
      <c r="G30" s="53" t="s">
        <v>121</v>
      </c>
      <c r="H30" s="52" t="s">
        <v>145</v>
      </c>
      <c r="I30" s="52" t="s">
        <v>146</v>
      </c>
      <c r="J30" s="52" t="s">
        <v>147</v>
      </c>
      <c r="K30" s="54" t="s">
        <v>148</v>
      </c>
      <c r="L30" s="54" t="s">
        <v>48</v>
      </c>
      <c r="M30" s="53" t="s">
        <v>149</v>
      </c>
      <c r="N30" s="53" t="s">
        <v>149</v>
      </c>
      <c r="O30" s="55">
        <v>44985</v>
      </c>
      <c r="P30" s="54" t="s">
        <v>150</v>
      </c>
      <c r="Q30" s="83">
        <f t="shared" ref="Q30:Q31" si="8">R30</f>
        <v>600000000</v>
      </c>
      <c r="R30" s="56">
        <v>600000000</v>
      </c>
      <c r="S30" s="57">
        <f t="shared" si="6"/>
        <v>0</v>
      </c>
      <c r="T30" s="58" t="s">
        <v>40</v>
      </c>
    </row>
    <row r="31" spans="2:23" ht="120" x14ac:dyDescent="0.25">
      <c r="B31" s="219"/>
      <c r="C31" s="216"/>
      <c r="D31" s="242"/>
      <c r="E31" s="51" t="s">
        <v>151</v>
      </c>
      <c r="F31" s="82" t="s">
        <v>152</v>
      </c>
      <c r="G31" s="53" t="s">
        <v>121</v>
      </c>
      <c r="H31" s="52" t="s">
        <v>145</v>
      </c>
      <c r="I31" s="52" t="s">
        <v>153</v>
      </c>
      <c r="J31" s="52" t="s">
        <v>154</v>
      </c>
      <c r="K31" s="54" t="s">
        <v>148</v>
      </c>
      <c r="L31" s="54" t="s">
        <v>48</v>
      </c>
      <c r="M31" s="53" t="s">
        <v>149</v>
      </c>
      <c r="N31" s="53" t="s">
        <v>149</v>
      </c>
      <c r="O31" s="55">
        <v>45107</v>
      </c>
      <c r="P31" s="54" t="s">
        <v>155</v>
      </c>
      <c r="Q31" s="83">
        <f t="shared" si="8"/>
        <v>370000000</v>
      </c>
      <c r="R31" s="56">
        <v>370000000</v>
      </c>
      <c r="S31" s="57">
        <f t="shared" si="6"/>
        <v>0</v>
      </c>
      <c r="T31" s="58" t="s">
        <v>40</v>
      </c>
    </row>
    <row r="32" spans="2:23" ht="90" x14ac:dyDescent="0.25">
      <c r="B32" s="219"/>
      <c r="C32" s="216"/>
      <c r="D32" s="242"/>
      <c r="E32" s="51" t="s">
        <v>156</v>
      </c>
      <c r="F32" s="82" t="s">
        <v>157</v>
      </c>
      <c r="G32" s="53" t="s">
        <v>121</v>
      </c>
      <c r="H32" s="52" t="s">
        <v>145</v>
      </c>
      <c r="I32" s="52" t="s">
        <v>158</v>
      </c>
      <c r="J32" s="52" t="s">
        <v>147</v>
      </c>
      <c r="K32" s="54" t="s">
        <v>159</v>
      </c>
      <c r="L32" s="54" t="s">
        <v>48</v>
      </c>
      <c r="M32" s="53" t="s">
        <v>149</v>
      </c>
      <c r="N32" s="53" t="s">
        <v>149</v>
      </c>
      <c r="O32" s="55">
        <v>45107</v>
      </c>
      <c r="P32" s="68">
        <v>1</v>
      </c>
      <c r="Q32" s="83">
        <f>R32</f>
        <v>600000000</v>
      </c>
      <c r="R32" s="56">
        <v>600000000</v>
      </c>
      <c r="S32" s="57">
        <f t="shared" si="6"/>
        <v>0</v>
      </c>
      <c r="T32" s="58" t="s">
        <v>40</v>
      </c>
    </row>
    <row r="33" spans="2:20" ht="60" x14ac:dyDescent="0.25">
      <c r="B33" s="219"/>
      <c r="C33" s="216"/>
      <c r="D33" s="242"/>
      <c r="E33" s="51" t="s">
        <v>160</v>
      </c>
      <c r="F33" s="82" t="s">
        <v>161</v>
      </c>
      <c r="G33" s="53" t="s">
        <v>121</v>
      </c>
      <c r="H33" s="52" t="s">
        <v>145</v>
      </c>
      <c r="I33" s="52" t="s">
        <v>146</v>
      </c>
      <c r="J33" s="52" t="s">
        <v>162</v>
      </c>
      <c r="K33" s="54" t="s">
        <v>148</v>
      </c>
      <c r="L33" s="54" t="s">
        <v>48</v>
      </c>
      <c r="M33" s="53" t="s">
        <v>149</v>
      </c>
      <c r="N33" s="53" t="s">
        <v>149</v>
      </c>
      <c r="O33" s="55">
        <v>45107</v>
      </c>
      <c r="P33" s="68">
        <v>1</v>
      </c>
      <c r="Q33" s="83">
        <f>R33</f>
        <v>40000000</v>
      </c>
      <c r="R33" s="56">
        <v>40000000</v>
      </c>
      <c r="S33" s="57">
        <v>0</v>
      </c>
      <c r="T33" s="58" t="s">
        <v>40</v>
      </c>
    </row>
    <row r="34" spans="2:20" s="16" customFormat="1" ht="50.25" thickBot="1" x14ac:dyDescent="0.3">
      <c r="B34" s="220"/>
      <c r="C34" s="217"/>
      <c r="D34" s="220"/>
      <c r="E34" s="134" t="s">
        <v>163</v>
      </c>
      <c r="F34" s="135" t="s">
        <v>164</v>
      </c>
      <c r="G34" s="136" t="s">
        <v>165</v>
      </c>
      <c r="H34" s="137" t="s">
        <v>166</v>
      </c>
      <c r="I34" s="137" t="s">
        <v>167</v>
      </c>
      <c r="J34" s="137" t="s">
        <v>50</v>
      </c>
      <c r="K34" s="138" t="s">
        <v>148</v>
      </c>
      <c r="L34" s="138" t="s">
        <v>48</v>
      </c>
      <c r="M34" s="136" t="s">
        <v>149</v>
      </c>
      <c r="N34" s="136" t="s">
        <v>149</v>
      </c>
      <c r="O34" s="139">
        <v>45107</v>
      </c>
      <c r="P34" s="140" t="s">
        <v>168</v>
      </c>
      <c r="Q34" s="141">
        <f>R34/1</f>
        <v>290000000</v>
      </c>
      <c r="R34" s="142">
        <v>290000000</v>
      </c>
      <c r="S34" s="143">
        <v>0</v>
      </c>
      <c r="T34" s="144" t="s">
        <v>40</v>
      </c>
    </row>
    <row r="35" spans="2:20" ht="33.75" thickBot="1" x14ac:dyDescent="0.3">
      <c r="B35" s="149" t="s">
        <v>35</v>
      </c>
      <c r="C35" s="151" t="s">
        <v>232</v>
      </c>
      <c r="D35" s="150" t="s">
        <v>35</v>
      </c>
      <c r="E35" s="59" t="s">
        <v>41</v>
      </c>
      <c r="F35" s="145" t="s">
        <v>42</v>
      </c>
      <c r="G35" s="62" t="s">
        <v>43</v>
      </c>
      <c r="H35" s="60" t="s">
        <v>44</v>
      </c>
      <c r="I35" s="60" t="s">
        <v>45</v>
      </c>
      <c r="J35" s="60" t="s">
        <v>46</v>
      </c>
      <c r="K35" s="62" t="s">
        <v>47</v>
      </c>
      <c r="L35" s="62" t="s">
        <v>48</v>
      </c>
      <c r="M35" s="61" t="s">
        <v>49</v>
      </c>
      <c r="N35" s="61" t="s">
        <v>49</v>
      </c>
      <c r="O35" s="63">
        <v>47483</v>
      </c>
      <c r="P35" s="146">
        <v>0.7</v>
      </c>
      <c r="Q35" s="147">
        <f>R35/0.7</f>
        <v>1428571428.5714288</v>
      </c>
      <c r="R35" s="148">
        <v>1000000000</v>
      </c>
      <c r="S35" s="65">
        <f t="shared" ref="S35" si="9">Q35-R35</f>
        <v>428571428.57142878</v>
      </c>
      <c r="T35" s="66" t="s">
        <v>40</v>
      </c>
    </row>
    <row r="36" spans="2:20" ht="14.25" customHeight="1" x14ac:dyDescent="0.25">
      <c r="B36" s="156"/>
      <c r="C36" s="157"/>
      <c r="D36" s="158"/>
      <c r="E36" s="158"/>
      <c r="F36" s="158"/>
      <c r="G36" s="158"/>
      <c r="H36" s="158"/>
      <c r="I36" s="158"/>
      <c r="J36" s="158"/>
      <c r="K36" s="158"/>
      <c r="L36" s="158"/>
      <c r="M36" s="158"/>
      <c r="N36" s="158"/>
      <c r="O36" s="158"/>
      <c r="P36" s="158"/>
      <c r="Q36" s="158"/>
      <c r="R36" s="158"/>
      <c r="S36" s="158"/>
      <c r="T36" s="158"/>
    </row>
    <row r="37" spans="2:20" ht="18.75" x14ac:dyDescent="0.3">
      <c r="B37" s="159" t="s">
        <v>236</v>
      </c>
      <c r="R37" s="43"/>
    </row>
    <row r="38" spans="2:20" ht="149.25" customHeight="1" x14ac:dyDescent="0.25">
      <c r="B38" s="213" t="s">
        <v>235</v>
      </c>
      <c r="C38" s="214"/>
      <c r="D38" s="214"/>
      <c r="E38" s="214"/>
      <c r="F38" s="214"/>
      <c r="G38" s="1"/>
      <c r="H38" s="1"/>
      <c r="I38" s="1"/>
      <c r="J38" s="1"/>
      <c r="K38" s="1"/>
      <c r="L38" s="1"/>
      <c r="M38" s="1"/>
      <c r="N38" s="1"/>
      <c r="O38" s="1"/>
      <c r="P38" s="1"/>
      <c r="Q38" s="1"/>
      <c r="R38" s="1"/>
      <c r="S38" s="1"/>
      <c r="T38" s="1"/>
    </row>
    <row r="39" spans="2:20" x14ac:dyDescent="0.25">
      <c r="F39" s="24"/>
      <c r="G39" s="24"/>
      <c r="H39" s="25"/>
    </row>
    <row r="40" spans="2:20" ht="15" customHeight="1" x14ac:dyDescent="0.25">
      <c r="B40" s="154"/>
      <c r="C40" s="155" t="s">
        <v>234</v>
      </c>
      <c r="F40" s="24"/>
      <c r="G40" s="24"/>
      <c r="H40" s="25"/>
    </row>
  </sheetData>
  <sortState ref="B6:T18">
    <sortCondition ref="D6:D18"/>
  </sortState>
  <mergeCells count="31">
    <mergeCell ref="B38:F38"/>
    <mergeCell ref="C23:C34"/>
    <mergeCell ref="B6:B34"/>
    <mergeCell ref="O4:O5"/>
    <mergeCell ref="N4:N5"/>
    <mergeCell ref="M4:M5"/>
    <mergeCell ref="C11:C18"/>
    <mergeCell ref="D11:D18"/>
    <mergeCell ref="C6:C9"/>
    <mergeCell ref="D6:D9"/>
    <mergeCell ref="C19:C20"/>
    <mergeCell ref="D19:D20"/>
    <mergeCell ref="C21:C22"/>
    <mergeCell ref="D21:D22"/>
    <mergeCell ref="D23:D34"/>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F4:F5"/>
  </mergeCells>
  <dataValidations count="1">
    <dataValidation type="whole" operator="greaterThanOrEqual" allowBlank="1" showInputMessage="1" showErrorMessage="1" sqref="Q35:Q36 Q16:Q17 Q20 Q14 Q8:R10 R6:R7 R26:R34 R14:R22" xr:uid="{00000000-0002-0000-0000-000000000000}">
      <formula1>0</formula1>
    </dataValidation>
  </dataValidations>
  <pageMargins left="0.25" right="0.25" top="0.75" bottom="0.75" header="0.3" footer="0.3"/>
  <pageSetup paperSize="8" scale="50" fitToHeight="0" orientation="landscape" r:id="rId1"/>
  <ignoredErrors>
    <ignoredError sqref="E26:E35 E9:E10 E14:T14 E15:E18 E20:E22" numberStoredAsText="1"/>
    <ignoredError sqref="G29:G34 G26:G27 G15:G18 G9" twoDigitTextYear="1"/>
    <ignoredError sqref="Q2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6"/>
  <sheetViews>
    <sheetView zoomScaleNormal="100" workbookViewId="0">
      <pane xSplit="1" ySplit="3" topLeftCell="B4" activePane="bottomRight" state="frozen"/>
      <selection pane="topRight" activeCell="B1" sqref="B1"/>
      <selection pane="bottomLeft" activeCell="A4" sqref="A4"/>
      <selection pane="bottomRight" activeCell="E7" sqref="E7"/>
    </sheetView>
  </sheetViews>
  <sheetFormatPr defaultColWidth="0" defaultRowHeight="15" x14ac:dyDescent="0.25"/>
  <cols>
    <col min="1" max="1" width="2.5703125" style="18" customWidth="1"/>
    <col min="2" max="2" width="17.140625" style="18" customWidth="1"/>
    <col min="3" max="3" width="15.140625" style="18" bestFit="1" customWidth="1"/>
    <col min="4" max="4" width="10.140625" style="18" customWidth="1"/>
    <col min="5" max="5" width="168.7109375" style="18" customWidth="1"/>
    <col min="6" max="6" width="2.5703125" style="18" customWidth="1"/>
    <col min="7" max="16384" width="8.7109375" style="18" hidden="1"/>
  </cols>
  <sheetData>
    <row r="1" spans="1:6" ht="15.75" thickBot="1" x14ac:dyDescent="0.3"/>
    <row r="2" spans="1:6" s="19" customFormat="1" ht="34.5" customHeight="1" thickBot="1" x14ac:dyDescent="0.3">
      <c r="A2" s="18"/>
      <c r="B2" s="249" t="s">
        <v>171</v>
      </c>
      <c r="C2" s="250"/>
      <c r="D2" s="250"/>
      <c r="E2" s="251"/>
      <c r="F2" s="18"/>
    </row>
    <row r="3" spans="1:6" s="19" customFormat="1" ht="15.75" thickBot="1" x14ac:dyDescent="0.3">
      <c r="A3" s="18"/>
      <c r="B3" s="20" t="s">
        <v>170</v>
      </c>
      <c r="C3" s="21" t="s">
        <v>221</v>
      </c>
      <c r="D3" s="21" t="s">
        <v>224</v>
      </c>
      <c r="E3" s="21" t="s">
        <v>39</v>
      </c>
      <c r="F3" s="18"/>
    </row>
    <row r="4" spans="1:6" s="19" customFormat="1" ht="15.75" thickBot="1" x14ac:dyDescent="0.3">
      <c r="A4" s="18"/>
      <c r="B4" s="257" t="s">
        <v>178</v>
      </c>
      <c r="C4" s="258"/>
      <c r="D4" s="258"/>
      <c r="E4" s="259"/>
      <c r="F4" s="18"/>
    </row>
    <row r="5" spans="1:6" s="19" customFormat="1" ht="30.2" customHeight="1" x14ac:dyDescent="0.25">
      <c r="A5" s="18"/>
      <c r="B5" s="252">
        <v>44788</v>
      </c>
      <c r="C5" s="109" t="s">
        <v>70</v>
      </c>
      <c r="D5" s="109" t="s">
        <v>30</v>
      </c>
      <c r="E5" s="262" t="s">
        <v>230</v>
      </c>
      <c r="F5" s="18"/>
    </row>
    <row r="6" spans="1:6" s="19" customFormat="1" x14ac:dyDescent="0.25">
      <c r="A6" s="18"/>
      <c r="B6" s="253"/>
      <c r="C6" s="102" t="s">
        <v>120</v>
      </c>
      <c r="D6" s="102" t="s">
        <v>33</v>
      </c>
      <c r="E6" s="263"/>
      <c r="F6" s="18"/>
    </row>
    <row r="7" spans="1:6" s="19" customFormat="1" ht="45.75" thickBot="1" x14ac:dyDescent="0.3">
      <c r="A7" s="18"/>
      <c r="B7" s="253"/>
      <c r="C7" s="98" t="s">
        <v>119</v>
      </c>
      <c r="D7" s="98" t="s">
        <v>32</v>
      </c>
      <c r="E7" s="101" t="s">
        <v>229</v>
      </c>
      <c r="F7" s="18"/>
    </row>
    <row r="8" spans="1:6" s="19" customFormat="1" ht="30" x14ac:dyDescent="0.25">
      <c r="A8" s="18"/>
      <c r="B8" s="254">
        <v>44830</v>
      </c>
      <c r="C8" s="100" t="s">
        <v>95</v>
      </c>
      <c r="D8" s="100" t="s">
        <v>36</v>
      </c>
      <c r="E8" s="38" t="s">
        <v>228</v>
      </c>
      <c r="F8" s="18"/>
    </row>
    <row r="9" spans="1:6" s="19" customFormat="1" x14ac:dyDescent="0.25">
      <c r="A9" s="18"/>
      <c r="B9" s="255"/>
      <c r="C9" s="108" t="s">
        <v>222</v>
      </c>
      <c r="D9" s="108" t="s">
        <v>36</v>
      </c>
      <c r="E9" s="260" t="s">
        <v>227</v>
      </c>
      <c r="F9" s="18"/>
    </row>
    <row r="10" spans="1:6" s="19" customFormat="1" ht="15.75" thickBot="1" x14ac:dyDescent="0.3">
      <c r="A10" s="18"/>
      <c r="B10" s="256"/>
      <c r="C10" s="99" t="s">
        <v>223</v>
      </c>
      <c r="D10" s="99" t="s">
        <v>26</v>
      </c>
      <c r="E10" s="261"/>
      <c r="F10" s="18"/>
    </row>
    <row r="11" spans="1:6" s="19" customFormat="1" x14ac:dyDescent="0.25">
      <c r="A11" s="18"/>
      <c r="B11" s="254" t="s">
        <v>249</v>
      </c>
      <c r="C11" s="103" t="s">
        <v>143</v>
      </c>
      <c r="D11" s="269" t="s">
        <v>33</v>
      </c>
      <c r="E11" s="266" t="s">
        <v>225</v>
      </c>
      <c r="F11" s="18"/>
    </row>
    <row r="12" spans="1:6" s="19" customFormat="1" x14ac:dyDescent="0.25">
      <c r="A12" s="18"/>
      <c r="B12" s="264"/>
      <c r="C12" s="106" t="s">
        <v>151</v>
      </c>
      <c r="D12" s="270"/>
      <c r="E12" s="267"/>
      <c r="F12" s="18"/>
    </row>
    <row r="13" spans="1:6" s="19" customFormat="1" x14ac:dyDescent="0.25">
      <c r="A13" s="18"/>
      <c r="B13" s="264"/>
      <c r="C13" s="106" t="s">
        <v>156</v>
      </c>
      <c r="D13" s="270"/>
      <c r="E13" s="267"/>
      <c r="F13" s="18"/>
    </row>
    <row r="14" spans="1:6" s="19" customFormat="1" x14ac:dyDescent="0.25">
      <c r="A14" s="18"/>
      <c r="B14" s="264"/>
      <c r="C14" s="106" t="s">
        <v>160</v>
      </c>
      <c r="D14" s="270"/>
      <c r="E14" s="267"/>
      <c r="F14" s="18"/>
    </row>
    <row r="15" spans="1:6" s="19" customFormat="1" ht="15.75" thickBot="1" x14ac:dyDescent="0.3">
      <c r="A15" s="18"/>
      <c r="B15" s="265"/>
      <c r="C15" s="107" t="s">
        <v>163</v>
      </c>
      <c r="D15" s="271"/>
      <c r="E15" s="268"/>
      <c r="F15" s="18"/>
    </row>
    <row r="16" spans="1:6" s="40" customFormat="1" ht="75.75" thickBot="1" x14ac:dyDescent="0.3">
      <c r="A16" s="39"/>
      <c r="B16" s="105">
        <v>44886</v>
      </c>
      <c r="C16" s="104" t="s">
        <v>107</v>
      </c>
      <c r="D16" s="104" t="s">
        <v>32</v>
      </c>
      <c r="E16" s="41" t="s">
        <v>226</v>
      </c>
      <c r="F16" s="39"/>
    </row>
    <row r="17" spans="2:5" ht="15.75" thickBot="1" x14ac:dyDescent="0.3">
      <c r="B17" s="257" t="s">
        <v>179</v>
      </c>
      <c r="C17" s="258"/>
      <c r="D17" s="258"/>
      <c r="E17" s="259"/>
    </row>
    <row r="18" spans="2:5" ht="30.2" customHeight="1" x14ac:dyDescent="0.25">
      <c r="B18" s="243">
        <v>44886</v>
      </c>
      <c r="C18" s="166" t="s">
        <v>198</v>
      </c>
      <c r="D18" s="167" t="s">
        <v>30</v>
      </c>
      <c r="E18" s="246" t="s">
        <v>231</v>
      </c>
    </row>
    <row r="19" spans="2:5" x14ac:dyDescent="0.25">
      <c r="B19" s="244"/>
      <c r="C19" s="168" t="s">
        <v>209</v>
      </c>
      <c r="D19" s="169" t="s">
        <v>33</v>
      </c>
      <c r="E19" s="247"/>
    </row>
    <row r="20" spans="2:5" x14ac:dyDescent="0.25">
      <c r="B20" s="244"/>
      <c r="C20" s="168" t="s">
        <v>210</v>
      </c>
      <c r="D20" s="169" t="s">
        <v>33</v>
      </c>
      <c r="E20" s="247"/>
    </row>
    <row r="21" spans="2:5" x14ac:dyDescent="0.25">
      <c r="B21" s="244"/>
      <c r="C21" s="170" t="s">
        <v>203</v>
      </c>
      <c r="D21" s="171" t="s">
        <v>30</v>
      </c>
      <c r="E21" s="247"/>
    </row>
    <row r="22" spans="2:5" x14ac:dyDescent="0.25">
      <c r="B22" s="244"/>
      <c r="C22" s="172" t="s">
        <v>180</v>
      </c>
      <c r="D22" s="173" t="s">
        <v>233</v>
      </c>
      <c r="E22" s="247"/>
    </row>
    <row r="23" spans="2:5" x14ac:dyDescent="0.25">
      <c r="B23" s="244"/>
      <c r="C23" s="174" t="s">
        <v>188</v>
      </c>
      <c r="D23" s="175" t="s">
        <v>233</v>
      </c>
      <c r="E23" s="247"/>
    </row>
    <row r="24" spans="2:5" ht="15.75" thickBot="1" x14ac:dyDescent="0.3">
      <c r="B24" s="245"/>
      <c r="C24" s="176" t="s">
        <v>191</v>
      </c>
      <c r="D24" s="177" t="s">
        <v>30</v>
      </c>
      <c r="E24" s="248"/>
    </row>
    <row r="25" spans="2:5" ht="45.75" thickBot="1" x14ac:dyDescent="0.3">
      <c r="B25" s="178">
        <v>44938</v>
      </c>
      <c r="C25" s="104" t="s">
        <v>209</v>
      </c>
      <c r="D25" s="179" t="s">
        <v>33</v>
      </c>
      <c r="E25" s="180" t="s">
        <v>248</v>
      </c>
    </row>
    <row r="26" spans="2:5" x14ac:dyDescent="0.25">
      <c r="B26" s="22"/>
      <c r="C26" s="22"/>
      <c r="D26" s="22"/>
    </row>
    <row r="27" spans="2:5" x14ac:dyDescent="0.25">
      <c r="B27" s="22"/>
      <c r="C27" s="22"/>
      <c r="D27" s="22"/>
    </row>
    <row r="28" spans="2:5" x14ac:dyDescent="0.25">
      <c r="B28" s="22"/>
      <c r="C28" s="22"/>
      <c r="D28" s="22"/>
    </row>
    <row r="29" spans="2:5" x14ac:dyDescent="0.25">
      <c r="B29" s="22"/>
      <c r="C29" s="22"/>
      <c r="D29" s="22"/>
    </row>
    <row r="30" spans="2:5" x14ac:dyDescent="0.25">
      <c r="B30" s="22"/>
      <c r="C30" s="22"/>
      <c r="D30" s="22"/>
    </row>
    <row r="31" spans="2:5" x14ac:dyDescent="0.25">
      <c r="B31" s="22"/>
      <c r="C31" s="22"/>
      <c r="D31" s="22"/>
    </row>
    <row r="32" spans="2:5" x14ac:dyDescent="0.25">
      <c r="B32" s="22"/>
      <c r="C32" s="22"/>
      <c r="D32" s="22"/>
    </row>
    <row r="33" spans="2:4" x14ac:dyDescent="0.25">
      <c r="B33" s="22"/>
      <c r="C33" s="22"/>
      <c r="D33" s="22"/>
    </row>
    <row r="34" spans="2:4" x14ac:dyDescent="0.25">
      <c r="B34" s="22"/>
      <c r="C34" s="22"/>
      <c r="D34" s="22"/>
    </row>
    <row r="35" spans="2:4" x14ac:dyDescent="0.25">
      <c r="B35" s="22"/>
      <c r="C35" s="22"/>
      <c r="D35" s="22"/>
    </row>
    <row r="36" spans="2:4" x14ac:dyDescent="0.25">
      <c r="B36" s="22"/>
      <c r="C36" s="22"/>
      <c r="D36" s="22"/>
    </row>
    <row r="37" spans="2:4" x14ac:dyDescent="0.25">
      <c r="B37" s="22"/>
      <c r="C37" s="22"/>
      <c r="D37" s="22"/>
    </row>
    <row r="38" spans="2:4" x14ac:dyDescent="0.25">
      <c r="B38" s="22"/>
      <c r="C38" s="22"/>
      <c r="D38" s="22"/>
    </row>
    <row r="39" spans="2:4" x14ac:dyDescent="0.25">
      <c r="B39" s="22"/>
      <c r="C39" s="22"/>
      <c r="D39" s="22"/>
    </row>
    <row r="40" spans="2:4" x14ac:dyDescent="0.25">
      <c r="B40" s="22"/>
      <c r="C40" s="22"/>
      <c r="D40" s="22"/>
    </row>
    <row r="41" spans="2:4" x14ac:dyDescent="0.25">
      <c r="B41" s="22"/>
      <c r="C41" s="22"/>
      <c r="D41" s="22"/>
    </row>
    <row r="42" spans="2:4" x14ac:dyDescent="0.25">
      <c r="B42" s="22"/>
      <c r="C42" s="22"/>
      <c r="D42" s="22"/>
    </row>
    <row r="43" spans="2:4" x14ac:dyDescent="0.25">
      <c r="B43" s="22"/>
      <c r="C43" s="22"/>
      <c r="D43" s="22"/>
    </row>
    <row r="44" spans="2:4" x14ac:dyDescent="0.25">
      <c r="B44" s="22"/>
      <c r="C44" s="22"/>
      <c r="D44" s="22"/>
    </row>
    <row r="45" spans="2:4" x14ac:dyDescent="0.25">
      <c r="B45" s="22"/>
      <c r="C45" s="22"/>
      <c r="D45" s="22"/>
    </row>
    <row r="46" spans="2:4" x14ac:dyDescent="0.25">
      <c r="B46" s="22"/>
      <c r="C46" s="22"/>
      <c r="D46" s="22"/>
    </row>
  </sheetData>
  <autoFilter ref="B3:E24" xr:uid="{00000000-0001-0000-0100-000000000000}"/>
  <mergeCells count="12">
    <mergeCell ref="B18:B24"/>
    <mergeCell ref="E18:E24"/>
    <mergeCell ref="B2:E2"/>
    <mergeCell ref="B5:B7"/>
    <mergeCell ref="B8:B10"/>
    <mergeCell ref="B4:E4"/>
    <mergeCell ref="B17:E17"/>
    <mergeCell ref="E9:E10"/>
    <mergeCell ref="E5:E6"/>
    <mergeCell ref="B11:B15"/>
    <mergeCell ref="E11:E15"/>
    <mergeCell ref="D11:D15"/>
  </mergeCells>
  <pageMargins left="0.7" right="0.7" top="0.78740157499999996" bottom="0.78740157499999996" header="0.3" footer="0.3"/>
  <pageSetup paperSize="9" orientation="portrait" r:id="rId1"/>
  <ignoredErrors>
    <ignoredError sqref="C5:C16 C18:C20"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Michaela Prokopová</cp:lastModifiedBy>
  <cp:revision>7</cp:revision>
  <cp:lastPrinted>2023-01-11T07:29:50Z</cp:lastPrinted>
  <dcterms:created xsi:type="dcterms:W3CDTF">2016-08-30T13:12:28Z</dcterms:created>
  <dcterms:modified xsi:type="dcterms:W3CDTF">2023-01-12T13:46:47Z</dcterms:modified>
</cp:coreProperties>
</file>